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9140" windowHeight="5840" activeTab="3"/>
  </bookViews>
  <sheets>
    <sheet name="2024" sheetId="4" r:id="rId1"/>
    <sheet name="2023" sheetId="1" r:id="rId2"/>
    <sheet name="Summary" sheetId="2" r:id="rId3"/>
    <sheet name="Summary (2)" sheetId="5" r:id="rId4"/>
    <sheet name="Sheet3" sheetId="3" r:id="rId5"/>
  </sheets>
  <calcPr calcId="144525"/>
</workbook>
</file>

<file path=xl/calcChain.xml><?xml version="1.0" encoding="utf-8"?>
<calcChain xmlns="http://schemas.openxmlformats.org/spreadsheetml/2006/main">
  <c r="C9" i="5" l="1"/>
  <c r="D9" i="5"/>
  <c r="E9" i="5"/>
  <c r="B9" i="5"/>
  <c r="E8" i="5"/>
  <c r="C8" i="5"/>
  <c r="B8" i="5"/>
  <c r="E5" i="5"/>
  <c r="C5" i="5"/>
  <c r="B5" i="5"/>
  <c r="D5" i="5" s="1"/>
  <c r="D10" i="2"/>
  <c r="D9" i="2"/>
  <c r="D8" i="2"/>
  <c r="D5" i="2"/>
  <c r="B8" i="2"/>
  <c r="C8" i="2"/>
  <c r="E8" i="2"/>
  <c r="B9" i="2"/>
  <c r="C9" i="2"/>
  <c r="E9" i="2"/>
  <c r="E10" i="2"/>
  <c r="C10" i="2"/>
  <c r="B10" i="2"/>
  <c r="F72" i="1"/>
  <c r="H72" i="1"/>
  <c r="E5" i="2"/>
  <c r="E38" i="1"/>
  <c r="D58" i="1"/>
  <c r="O61" i="1" s="1"/>
  <c r="P61" i="1" s="1"/>
  <c r="O63" i="4"/>
  <c r="P63" i="4" s="1"/>
  <c r="D72" i="4"/>
  <c r="C72" i="4"/>
  <c r="E71" i="4"/>
  <c r="D71" i="4"/>
  <c r="C71" i="4"/>
  <c r="N69" i="4"/>
  <c r="N70" i="4" s="1"/>
  <c r="M69" i="4"/>
  <c r="M70" i="4" s="1"/>
  <c r="L69" i="4"/>
  <c r="L70" i="4" s="1"/>
  <c r="K69" i="4"/>
  <c r="K70" i="4" s="1"/>
  <c r="J69" i="4"/>
  <c r="J70" i="4" s="1"/>
  <c r="I69" i="4"/>
  <c r="I70" i="4" s="1"/>
  <c r="H69" i="4"/>
  <c r="H70" i="4" s="1"/>
  <c r="G69" i="4"/>
  <c r="G70" i="4" s="1"/>
  <c r="F69" i="4"/>
  <c r="F70" i="4" s="1"/>
  <c r="D69" i="4"/>
  <c r="D70" i="4" s="1"/>
  <c r="C69" i="4"/>
  <c r="C70" i="4" s="1"/>
  <c r="O68" i="4"/>
  <c r="P68" i="4" s="1"/>
  <c r="O56" i="4"/>
  <c r="P56" i="4" s="1"/>
  <c r="O47" i="4"/>
  <c r="P47" i="4" s="1"/>
  <c r="P41" i="4"/>
  <c r="O41" i="4"/>
  <c r="O37" i="4"/>
  <c r="P37" i="4" s="1"/>
  <c r="O33" i="4"/>
  <c r="P33" i="4" s="1"/>
  <c r="O28" i="4"/>
  <c r="P28" i="4" s="1"/>
  <c r="O24" i="4"/>
  <c r="P24" i="4" s="1"/>
  <c r="O19" i="4"/>
  <c r="P19" i="4" s="1"/>
  <c r="O13" i="4"/>
  <c r="P13" i="4" s="1"/>
  <c r="P8" i="4"/>
  <c r="E72" i="4"/>
  <c r="D8" i="5" l="1"/>
  <c r="O71" i="4"/>
  <c r="O8" i="4"/>
  <c r="E69" i="4"/>
  <c r="E70" i="4" s="1"/>
  <c r="O70" i="1"/>
  <c r="D69" i="1"/>
  <c r="C5" i="2" s="1"/>
  <c r="E69" i="1"/>
  <c r="D70" i="1"/>
  <c r="E70" i="1"/>
  <c r="C70" i="1"/>
  <c r="C69" i="1"/>
  <c r="B5" i="2" s="1"/>
  <c r="N68" i="1"/>
  <c r="D67" i="1"/>
  <c r="D68" i="1" s="1"/>
  <c r="E67" i="1"/>
  <c r="E68" i="1" s="1"/>
  <c r="F67" i="1"/>
  <c r="F68" i="1" s="1"/>
  <c r="G67" i="1"/>
  <c r="G68" i="1" s="1"/>
  <c r="H67" i="1"/>
  <c r="H68" i="1" s="1"/>
  <c r="I67" i="1"/>
  <c r="I68" i="1" s="1"/>
  <c r="J67" i="1"/>
  <c r="J68" i="1" s="1"/>
  <c r="K67" i="1"/>
  <c r="K68" i="1" s="1"/>
  <c r="L67" i="1"/>
  <c r="L68" i="1" s="1"/>
  <c r="M67" i="1"/>
  <c r="M68" i="1" s="1"/>
  <c r="N67" i="1"/>
  <c r="C67" i="1"/>
  <c r="C68" i="1" s="1"/>
  <c r="P66" i="1"/>
  <c r="O66" i="1"/>
  <c r="P56" i="1"/>
  <c r="O56" i="1"/>
  <c r="O47" i="1"/>
  <c r="P47" i="1" s="1"/>
  <c r="O41" i="1"/>
  <c r="P41" i="1" s="1"/>
  <c r="O37" i="1"/>
  <c r="P37" i="1" s="1"/>
  <c r="O33" i="1"/>
  <c r="P33" i="1" s="1"/>
  <c r="O28" i="1"/>
  <c r="O24" i="1"/>
  <c r="P24" i="1" s="1"/>
  <c r="O19" i="1"/>
  <c r="P19" i="1" s="1"/>
  <c r="O13" i="1"/>
  <c r="P13" i="1"/>
  <c r="P28" i="1"/>
  <c r="E6" i="1"/>
  <c r="O8" i="1" s="1"/>
  <c r="O67" i="1" l="1"/>
  <c r="O68" i="1" s="1"/>
  <c r="O69" i="1"/>
  <c r="O72" i="4"/>
  <c r="O69" i="4"/>
  <c r="O70" i="4" s="1"/>
  <c r="P8" i="1"/>
</calcChain>
</file>

<file path=xl/comments1.xml><?xml version="1.0" encoding="utf-8"?>
<comments xmlns="http://schemas.openxmlformats.org/spreadsheetml/2006/main">
  <authors>
    <author>Dawn Jacobson</author>
  </authors>
  <commentList>
    <comment ref="E6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22 of these were downstairs working but could hear the service</t>
        </r>
      </text>
    </comment>
    <comment ref="N10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Inga Vanderleest</t>
        </r>
      </text>
    </comment>
    <comment ref="N17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Ken Fehl</t>
        </r>
      </text>
    </comment>
    <comment ref="N24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Barb Tuttle
</t>
        </r>
      </text>
    </comment>
  </commentList>
</comments>
</file>

<file path=xl/sharedStrings.xml><?xml version="1.0" encoding="utf-8"?>
<sst xmlns="http://schemas.openxmlformats.org/spreadsheetml/2006/main" count="74" uniqueCount="46">
  <si>
    <t>Christmas Eve</t>
  </si>
  <si>
    <t>Funerals</t>
  </si>
  <si>
    <t>Average</t>
  </si>
  <si>
    <t>Funeral</t>
  </si>
  <si>
    <t>Sunday Average</t>
  </si>
  <si>
    <t>Total Sundays</t>
  </si>
  <si>
    <t>Sundays</t>
  </si>
  <si>
    <t>Good Friday</t>
  </si>
  <si>
    <t>Maundy Thursday
6:30 PM</t>
  </si>
  <si>
    <t>12:00 Noon</t>
  </si>
  <si>
    <t>Lent</t>
  </si>
  <si>
    <t>Annual Meeting</t>
  </si>
  <si>
    <t>Total</t>
  </si>
  <si>
    <t>Average Jan-Sept 17/23</t>
  </si>
  <si>
    <t>Average 9/24/23-year end</t>
  </si>
  <si>
    <t>Noon or 12:30 PM</t>
  </si>
  <si>
    <t>6:30 or 7:00 PM</t>
  </si>
  <si>
    <t>Average Jan-Sept 17/24</t>
  </si>
  <si>
    <t>Average 9/24/24-year end</t>
  </si>
  <si>
    <t>Avg Month</t>
  </si>
  <si>
    <t>1 Service Sunday</t>
  </si>
  <si>
    <t>In-Person</t>
  </si>
  <si>
    <t>Total Average Weekly Attendence</t>
  </si>
  <si>
    <t>February</t>
  </si>
  <si>
    <t>4/9/2023 (Easter)</t>
  </si>
  <si>
    <t>Jan-Sept 17, 2023</t>
  </si>
  <si>
    <t>Jan - March 3, 2024</t>
  </si>
  <si>
    <t>Sept 24 - Dec 31, 2023</t>
  </si>
  <si>
    <t>Prior to John</t>
  </si>
  <si>
    <t>Highlights:</t>
  </si>
  <si>
    <t>Lutheran Church of the Resurrection</t>
  </si>
  <si>
    <t>*  This Summary only represents in-person attendance (excludes on-line)
     and only Sundays (no special services, funerals, etc are included).  Given
     this, it will not tie to the annual report.</t>
  </si>
  <si>
    <t>Sept 24 , 2023-March 3, 2024</t>
  </si>
  <si>
    <t>Total Average 2 service Sunday</t>
  </si>
  <si>
    <t>*  Since John's arrival, the 1 service Sunday is averaging attendance
    identical to the 10 am service attendance but still significantly less
    then total for 2 service Sundays.</t>
  </si>
  <si>
    <t xml:space="preserve">  8 am Service</t>
  </si>
  <si>
    <t xml:space="preserve">  10 am Service</t>
  </si>
  <si>
    <t>Sincce John arrived at LCR</t>
  </si>
  <si>
    <t>*  The 172 for the 1 Service Sunday in 2024 is only one Sunday and was
     the Annual Meeting Sunday.  This is not a fair representation of an
     average for 1 service Sundays</t>
  </si>
  <si>
    <t>*  Prior to John, the 1 service Sunday was much less attended compared to 
    the 10 am service (about half).  Since John's arrival, the 1 service Sunday
    is equal on average of the 10 am Service.</t>
  </si>
  <si>
    <t xml:space="preserve">       % increase</t>
  </si>
  <si>
    <t>Average Weekly Attendance</t>
  </si>
  <si>
    <t>*  There is clearly a substantial increase in the 10 am service since John's
     arrival</t>
  </si>
  <si>
    <t>Average Weekly Attendnce</t>
  </si>
  <si>
    <t>*  There is clearly a substantial increase in the 10 am service since John's
     arrival (55% increase).</t>
  </si>
  <si>
    <t>*  Overall, Sundays (for the 2 services) have a total attendance of
    208 people since John's arrival which is a 46% increase (on average).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</si>
</sst>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9">
    <xf numFmtId="0" fontId="0" fillId="0" borderId="0" xfId="0"/>
    <xf numFmtId="164" fontId="0" fillId="0" borderId="0" xfId="0" applyNumberFormat="1"/>
    <xf numFmtId="3" fontId="4" fillId="0" borderId="0" xfId="0" applyNumberFormat="1" applyFont="1"/>
    <xf numFmtId="3" fontId="5" fillId="0" borderId="0" xfId="0" applyNumberFormat="1" applyFont="1"/>
    <xf numFmtId="164" fontId="0" fillId="0" borderId="1" xfId="0" applyNumberFormat="1" applyBorder="1"/>
    <xf numFmtId="3" fontId="4" fillId="0" borderId="2" xfId="0" applyNumberFormat="1" applyFont="1" applyBorder="1"/>
    <xf numFmtId="0" fontId="0" fillId="0" borderId="3" xfId="0" applyBorder="1"/>
    <xf numFmtId="164" fontId="0" fillId="0" borderId="4" xfId="0" applyNumberFormat="1" applyBorder="1"/>
    <xf numFmtId="3" fontId="4" fillId="0" borderId="0" xfId="0" applyNumberFormat="1" applyFont="1" applyBorder="1"/>
    <xf numFmtId="0" fontId="0" fillId="0" borderId="5" xfId="0" applyBorder="1"/>
    <xf numFmtId="164" fontId="0" fillId="0" borderId="6" xfId="0" applyNumberFormat="1" applyBorder="1"/>
    <xf numFmtId="3" fontId="4" fillId="0" borderId="7" xfId="0" applyNumberFormat="1" applyFont="1" applyBorder="1"/>
    <xf numFmtId="3" fontId="5" fillId="0" borderId="7" xfId="0" applyNumberFormat="1" applyFont="1" applyBorder="1"/>
    <xf numFmtId="0" fontId="0" fillId="0" borderId="8" xfId="0" applyBorder="1"/>
    <xf numFmtId="0" fontId="0" fillId="0" borderId="2" xfId="0" applyBorder="1"/>
    <xf numFmtId="0" fontId="0" fillId="0" borderId="0" xfId="0" applyBorder="1"/>
    <xf numFmtId="3" fontId="0" fillId="0" borderId="7" xfId="0" applyNumberFormat="1" applyBorder="1"/>
    <xf numFmtId="0" fontId="4" fillId="0" borderId="0" xfId="0" applyFont="1" applyBorder="1"/>
    <xf numFmtId="164" fontId="0" fillId="0" borderId="4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0" fontId="4" fillId="0" borderId="7" xfId="0" applyFont="1" applyBorder="1"/>
    <xf numFmtId="164" fontId="1" fillId="0" borderId="0" xfId="0" applyNumberFormat="1" applyFont="1" applyAlignment="1">
      <alignment horizontal="center"/>
    </xf>
    <xf numFmtId="3" fontId="6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18" fontId="1" fillId="0" borderId="0" xfId="0" applyNumberFormat="1" applyFont="1" applyAlignment="1">
      <alignment horizontal="center"/>
    </xf>
    <xf numFmtId="18" fontId="1" fillId="0" borderId="0" xfId="0" applyNumberFormat="1" applyFont="1" applyAlignment="1">
      <alignment horizontal="center" wrapText="1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18" fontId="1" fillId="0" borderId="0" xfId="0" applyNumberFormat="1" applyFont="1" applyAlignment="1">
      <alignment horizontal="center" wrapText="1"/>
    </xf>
    <xf numFmtId="18" fontId="1" fillId="0" borderId="7" xfId="0" applyNumberFormat="1" applyFont="1" applyBorder="1" applyAlignment="1">
      <alignment horizontal="center" wrapText="1"/>
    </xf>
    <xf numFmtId="18" fontId="1" fillId="0" borderId="0" xfId="0" applyNumberFormat="1" applyFont="1" applyAlignment="1">
      <alignment horizontal="center"/>
    </xf>
    <xf numFmtId="18" fontId="1" fillId="0" borderId="7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/>
    </xf>
    <xf numFmtId="3" fontId="0" fillId="0" borderId="0" xfId="0" applyNumberFormat="1"/>
    <xf numFmtId="164" fontId="0" fillId="2" borderId="1" xfId="0" applyNumberFormat="1" applyFill="1" applyBorder="1"/>
    <xf numFmtId="3" fontId="4" fillId="2" borderId="2" xfId="0" applyNumberFormat="1" applyFont="1" applyFill="1" applyBorder="1"/>
    <xf numFmtId="0" fontId="4" fillId="2" borderId="2" xfId="0" applyFont="1" applyFill="1" applyBorder="1"/>
    <xf numFmtId="0" fontId="4" fillId="2" borderId="0" xfId="0" applyFont="1" applyFill="1" applyBorder="1"/>
    <xf numFmtId="3" fontId="0" fillId="2" borderId="0" xfId="0" applyNumberFormat="1" applyFill="1" applyBorder="1"/>
    <xf numFmtId="0" fontId="0" fillId="2" borderId="5" xfId="0" applyFill="1" applyBorder="1"/>
    <xf numFmtId="164" fontId="0" fillId="2" borderId="4" xfId="0" applyNumberFormat="1" applyFill="1" applyBorder="1"/>
    <xf numFmtId="3" fontId="4" fillId="2" borderId="0" xfId="0" applyNumberFormat="1" applyFont="1" applyFill="1" applyBorder="1"/>
    <xf numFmtId="164" fontId="0" fillId="2" borderId="6" xfId="0" applyNumberFormat="1" applyFill="1" applyBorder="1" applyAlignment="1">
      <alignment horizontal="right"/>
    </xf>
    <xf numFmtId="0" fontId="4" fillId="2" borderId="7" xfId="0" applyFont="1" applyFill="1" applyBorder="1"/>
    <xf numFmtId="3" fontId="0" fillId="2" borderId="7" xfId="0" applyNumberFormat="1" applyFill="1" applyBorder="1"/>
    <xf numFmtId="0" fontId="0" fillId="2" borderId="8" xfId="0" applyFill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Font="1"/>
    <xf numFmtId="0" fontId="0" fillId="0" borderId="0" xfId="0" applyFont="1" applyAlignment="1">
      <alignment horizontal="left" wrapText="1"/>
    </xf>
    <xf numFmtId="0" fontId="1" fillId="0" borderId="0" xfId="0" applyFont="1" applyAlignment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8" fontId="0" fillId="0" borderId="0" xfId="0" applyNumberFormat="1" applyAlignment="1">
      <alignment horizontal="center" wrapText="1"/>
    </xf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8" fillId="0" borderId="0" xfId="0" applyFont="1" applyAlignment="1">
      <alignment horizontal="center" vertical="top"/>
    </xf>
    <xf numFmtId="18" fontId="1" fillId="2" borderId="0" xfId="0" applyNumberFormat="1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3" fontId="0" fillId="0" borderId="0" xfId="0" applyNumberFormat="1" applyFont="1" applyAlignment="1">
      <alignment horizontal="center"/>
    </xf>
    <xf numFmtId="9" fontId="7" fillId="0" borderId="0" xfId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08"/>
  <sheetViews>
    <sheetView showGridLines="0" topLeftCell="A51" workbookViewId="0">
      <selection activeCell="C56" sqref="C56:C67"/>
    </sheetView>
  </sheetViews>
  <sheetFormatPr defaultRowHeight="14.5" x14ac:dyDescent="0.35"/>
  <cols>
    <col min="1" max="1" width="11.7265625" customWidth="1"/>
    <col min="2" max="2" width="12.1796875" style="1" customWidth="1"/>
    <col min="15" max="15" width="10" customWidth="1"/>
  </cols>
  <sheetData>
    <row r="1" spans="2:16" x14ac:dyDescent="0.35">
      <c r="C1" s="29" t="s">
        <v>6</v>
      </c>
      <c r="D1" s="29"/>
      <c r="E1" s="29"/>
      <c r="F1" s="29" t="s">
        <v>0</v>
      </c>
      <c r="G1" s="29"/>
      <c r="H1" s="32" t="s">
        <v>8</v>
      </c>
      <c r="I1" s="29" t="s">
        <v>7</v>
      </c>
      <c r="J1" s="29"/>
      <c r="K1" s="29" t="s">
        <v>10</v>
      </c>
      <c r="L1" s="29"/>
      <c r="M1" s="24"/>
      <c r="N1" s="34" t="s">
        <v>1</v>
      </c>
      <c r="O1" s="30" t="s">
        <v>5</v>
      </c>
      <c r="P1" s="30" t="s">
        <v>4</v>
      </c>
    </row>
    <row r="2" spans="2:16" ht="29" customHeight="1" x14ac:dyDescent="0.35">
      <c r="C2" s="25">
        <v>0.33333333333333331</v>
      </c>
      <c r="D2" s="25">
        <v>0.41666666666666669</v>
      </c>
      <c r="E2" s="25">
        <v>0.39583333333333331</v>
      </c>
      <c r="F2" s="25">
        <v>0.625</v>
      </c>
      <c r="G2" s="25">
        <v>0.79166666666666663</v>
      </c>
      <c r="H2" s="33"/>
      <c r="I2" s="26" t="s">
        <v>9</v>
      </c>
      <c r="J2" s="25">
        <v>0.77083333333333337</v>
      </c>
      <c r="K2" s="26" t="s">
        <v>15</v>
      </c>
      <c r="L2" s="26" t="s">
        <v>16</v>
      </c>
      <c r="M2" s="26" t="s">
        <v>11</v>
      </c>
      <c r="N2" s="35"/>
      <c r="O2" s="31"/>
      <c r="P2" s="31"/>
    </row>
    <row r="3" spans="2:16" x14ac:dyDescent="0.35">
      <c r="B3" s="4">
        <v>45291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</row>
    <row r="4" spans="2:16" x14ac:dyDescent="0.35">
      <c r="B4" s="7">
        <v>45285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9"/>
    </row>
    <row r="5" spans="2:16" x14ac:dyDescent="0.35">
      <c r="B5" s="7">
        <v>45284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9"/>
    </row>
    <row r="6" spans="2:16" x14ac:dyDescent="0.35">
      <c r="B6" s="7">
        <v>45277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9"/>
    </row>
    <row r="7" spans="2:16" x14ac:dyDescent="0.35">
      <c r="B7" s="7">
        <v>45270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9"/>
    </row>
    <row r="8" spans="2:16" x14ac:dyDescent="0.35">
      <c r="B8" s="10">
        <v>45263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2">
        <f>SUM(C3:E8)</f>
        <v>0</v>
      </c>
      <c r="P8" s="13">
        <f>ROUND(SUM(C3:E8)/5,0)</f>
        <v>0</v>
      </c>
    </row>
    <row r="9" spans="2:16" x14ac:dyDescent="0.35">
      <c r="B9" s="4">
        <v>45256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14"/>
      <c r="P9" s="6"/>
    </row>
    <row r="10" spans="2:16" x14ac:dyDescent="0.35">
      <c r="B10" s="18" t="s">
        <v>3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15"/>
      <c r="P10" s="9"/>
    </row>
    <row r="11" spans="2:16" x14ac:dyDescent="0.35">
      <c r="B11" s="7">
        <v>45249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15"/>
      <c r="P11" s="9"/>
    </row>
    <row r="12" spans="2:16" x14ac:dyDescent="0.35">
      <c r="B12" s="7">
        <v>45242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15"/>
      <c r="P12" s="9"/>
    </row>
    <row r="13" spans="2:16" x14ac:dyDescent="0.35">
      <c r="B13" s="10">
        <v>45235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6">
        <f>SUM(C9:E13)</f>
        <v>0</v>
      </c>
      <c r="P13" s="13">
        <f>ROUND(+O13/4,0)</f>
        <v>0</v>
      </c>
    </row>
    <row r="14" spans="2:16" x14ac:dyDescent="0.35">
      <c r="B14" s="4">
        <v>45228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14"/>
      <c r="P14" s="6"/>
    </row>
    <row r="15" spans="2:16" x14ac:dyDescent="0.35">
      <c r="B15" s="7">
        <v>45221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15"/>
      <c r="P15" s="9"/>
    </row>
    <row r="16" spans="2:16" x14ac:dyDescent="0.35">
      <c r="B16" s="7">
        <v>45214</v>
      </c>
      <c r="C16" s="8"/>
      <c r="D16" s="8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5"/>
      <c r="P16" s="9"/>
    </row>
    <row r="17" spans="2:16" x14ac:dyDescent="0.35">
      <c r="B17" s="7">
        <v>45213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5"/>
      <c r="P17" s="9"/>
    </row>
    <row r="18" spans="2:16" x14ac:dyDescent="0.35">
      <c r="B18" s="7">
        <v>45207</v>
      </c>
      <c r="C18" s="8"/>
      <c r="D18" s="8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5"/>
      <c r="P18" s="9"/>
    </row>
    <row r="19" spans="2:16" x14ac:dyDescent="0.35">
      <c r="B19" s="10">
        <v>45200</v>
      </c>
      <c r="C19" s="11"/>
      <c r="D19" s="11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6">
        <f>SUM(C14:E19)</f>
        <v>0</v>
      </c>
      <c r="P19" s="13">
        <f>ROUND(+O19/5,0)</f>
        <v>0</v>
      </c>
    </row>
    <row r="20" spans="2:16" x14ac:dyDescent="0.35">
      <c r="B20" s="4">
        <v>45193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14"/>
      <c r="P20" s="6"/>
    </row>
    <row r="21" spans="2:16" x14ac:dyDescent="0.35">
      <c r="B21" s="7">
        <v>45186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15"/>
      <c r="P21" s="9"/>
    </row>
    <row r="22" spans="2:16" x14ac:dyDescent="0.35">
      <c r="B22" s="7">
        <v>45179</v>
      </c>
      <c r="C22" s="8"/>
      <c r="D22" s="8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5"/>
      <c r="P22" s="9"/>
    </row>
    <row r="23" spans="2:16" x14ac:dyDescent="0.35">
      <c r="B23" s="7">
        <v>45172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5"/>
      <c r="P23" s="9"/>
    </row>
    <row r="24" spans="2:16" x14ac:dyDescent="0.35">
      <c r="B24" s="19" t="s">
        <v>3</v>
      </c>
      <c r="C24" s="11"/>
      <c r="D24" s="11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6">
        <f>SUM(C20:E24)</f>
        <v>0</v>
      </c>
      <c r="P24" s="13">
        <f>ROUND(+O24/4,0)</f>
        <v>0</v>
      </c>
    </row>
    <row r="25" spans="2:16" x14ac:dyDescent="0.35">
      <c r="B25" s="4">
        <v>45165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14"/>
      <c r="P25" s="6"/>
    </row>
    <row r="26" spans="2:16" x14ac:dyDescent="0.35">
      <c r="B26" s="7">
        <v>45158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15"/>
      <c r="P26" s="9"/>
    </row>
    <row r="27" spans="2:16" x14ac:dyDescent="0.35">
      <c r="B27" s="7">
        <v>45151</v>
      </c>
      <c r="C27" s="8"/>
      <c r="D27" s="8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5"/>
      <c r="P27" s="9"/>
    </row>
    <row r="28" spans="2:16" x14ac:dyDescent="0.35">
      <c r="B28" s="19">
        <v>45144</v>
      </c>
      <c r="C28" s="11"/>
      <c r="D28" s="11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6">
        <f>SUM(C25:E28)</f>
        <v>0</v>
      </c>
      <c r="P28" s="13">
        <f>ROUND(+O28/4,0)</f>
        <v>0</v>
      </c>
    </row>
    <row r="29" spans="2:16" x14ac:dyDescent="0.35">
      <c r="B29" s="4">
        <v>45137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14"/>
      <c r="P29" s="6"/>
    </row>
    <row r="30" spans="2:16" x14ac:dyDescent="0.35">
      <c r="B30" s="7">
        <v>45130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15"/>
      <c r="P30" s="9"/>
    </row>
    <row r="31" spans="2:16" x14ac:dyDescent="0.35">
      <c r="B31" s="7">
        <v>45123</v>
      </c>
      <c r="C31" s="8"/>
      <c r="D31" s="8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5"/>
      <c r="P31" s="9"/>
    </row>
    <row r="32" spans="2:16" x14ac:dyDescent="0.35">
      <c r="B32" s="7">
        <v>45116</v>
      </c>
      <c r="C32" s="8"/>
      <c r="D32" s="8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5"/>
      <c r="P32" s="9"/>
    </row>
    <row r="33" spans="2:16" x14ac:dyDescent="0.35">
      <c r="B33" s="19">
        <v>45116</v>
      </c>
      <c r="C33" s="11"/>
      <c r="D33" s="11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16">
        <f>SUM(C29:E33)</f>
        <v>0</v>
      </c>
      <c r="P33" s="13">
        <f>ROUND(+O33/5,0)</f>
        <v>0</v>
      </c>
    </row>
    <row r="34" spans="2:16" x14ac:dyDescent="0.35">
      <c r="B34" s="4">
        <v>45102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14"/>
      <c r="P34" s="6"/>
    </row>
    <row r="35" spans="2:16" x14ac:dyDescent="0.35">
      <c r="B35" s="7">
        <v>45095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15"/>
      <c r="P35" s="9"/>
    </row>
    <row r="36" spans="2:16" x14ac:dyDescent="0.35">
      <c r="B36" s="7">
        <v>45088</v>
      </c>
      <c r="C36" s="8"/>
      <c r="D36" s="8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5"/>
      <c r="P36" s="9"/>
    </row>
    <row r="37" spans="2:16" x14ac:dyDescent="0.35">
      <c r="B37" s="19">
        <v>45081</v>
      </c>
      <c r="C37" s="11"/>
      <c r="D37" s="11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16">
        <f>SUM(C34:E37)</f>
        <v>0</v>
      </c>
      <c r="P37" s="13">
        <f>ROUND(+O37/4,0)</f>
        <v>0</v>
      </c>
    </row>
    <row r="38" spans="2:16" x14ac:dyDescent="0.35">
      <c r="B38" s="4">
        <v>45074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14"/>
      <c r="P38" s="6"/>
    </row>
    <row r="39" spans="2:16" x14ac:dyDescent="0.35">
      <c r="B39" s="7">
        <v>45067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15"/>
      <c r="P39" s="9"/>
    </row>
    <row r="40" spans="2:16" x14ac:dyDescent="0.35">
      <c r="B40" s="7">
        <v>45060</v>
      </c>
      <c r="C40" s="8"/>
      <c r="D40" s="8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5"/>
      <c r="P40" s="9"/>
    </row>
    <row r="41" spans="2:16" x14ac:dyDescent="0.35">
      <c r="B41" s="19">
        <v>45053</v>
      </c>
      <c r="C41" s="11"/>
      <c r="D41" s="11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6">
        <f>SUM(C38:E41)</f>
        <v>0</v>
      </c>
      <c r="P41" s="13">
        <f>ROUND(+O41/4,0)</f>
        <v>0</v>
      </c>
    </row>
    <row r="42" spans="2:16" x14ac:dyDescent="0.35">
      <c r="B42" s="4">
        <v>45046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14"/>
      <c r="P42" s="6"/>
    </row>
    <row r="43" spans="2:16" x14ac:dyDescent="0.35">
      <c r="B43" s="7">
        <v>45039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15"/>
      <c r="P43" s="9"/>
    </row>
    <row r="44" spans="2:16" x14ac:dyDescent="0.35">
      <c r="B44" s="7">
        <v>45032</v>
      </c>
      <c r="C44" s="8"/>
      <c r="D44" s="8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5"/>
      <c r="P44" s="9"/>
    </row>
    <row r="45" spans="2:16" x14ac:dyDescent="0.35">
      <c r="B45" s="7">
        <v>45025</v>
      </c>
      <c r="C45" s="8"/>
      <c r="D45" s="8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5"/>
      <c r="P45" s="9"/>
    </row>
    <row r="46" spans="2:16" x14ac:dyDescent="0.35">
      <c r="B46" s="7"/>
      <c r="C46" s="8"/>
      <c r="D46" s="8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5"/>
      <c r="P46" s="9"/>
    </row>
    <row r="47" spans="2:16" x14ac:dyDescent="0.35">
      <c r="B47" s="19">
        <v>45018</v>
      </c>
      <c r="C47" s="11"/>
      <c r="D47" s="11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16">
        <f>SUM(C42:E47)</f>
        <v>0</v>
      </c>
      <c r="P47" s="13">
        <f>ROUND(+O47/5,0)</f>
        <v>0</v>
      </c>
    </row>
    <row r="48" spans="2:16" x14ac:dyDescent="0.35">
      <c r="B48" s="4">
        <v>45014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14"/>
      <c r="P48" s="6"/>
    </row>
    <row r="49" spans="2:16" x14ac:dyDescent="0.35">
      <c r="B49" s="7">
        <v>45011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15"/>
      <c r="P49" s="9"/>
    </row>
    <row r="50" spans="2:16" x14ac:dyDescent="0.35">
      <c r="B50" s="7">
        <v>45007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15"/>
      <c r="P50" s="9"/>
    </row>
    <row r="51" spans="2:16" x14ac:dyDescent="0.35">
      <c r="B51" s="7">
        <v>45004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15"/>
      <c r="P51" s="9"/>
    </row>
    <row r="52" spans="2:16" x14ac:dyDescent="0.35">
      <c r="B52" s="7">
        <v>45000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15"/>
      <c r="P52" s="9"/>
    </row>
    <row r="53" spans="2:16" x14ac:dyDescent="0.35">
      <c r="B53" s="7">
        <v>44997</v>
      </c>
      <c r="C53" s="8"/>
      <c r="D53" s="8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5"/>
      <c r="P53" s="9"/>
    </row>
    <row r="54" spans="2:16" x14ac:dyDescent="0.35">
      <c r="B54" s="7">
        <v>44993</v>
      </c>
      <c r="C54" s="8"/>
      <c r="D54" s="8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5"/>
      <c r="P54" s="9"/>
    </row>
    <row r="55" spans="2:16" x14ac:dyDescent="0.35">
      <c r="B55" s="7">
        <v>45357</v>
      </c>
      <c r="C55" s="8"/>
      <c r="D55" s="8"/>
      <c r="E55" s="17"/>
      <c r="F55" s="17"/>
      <c r="G55" s="17"/>
      <c r="H55" s="17"/>
      <c r="I55" s="17"/>
      <c r="J55" s="17"/>
      <c r="K55" s="17">
        <v>30</v>
      </c>
      <c r="L55" s="17">
        <v>66</v>
      </c>
      <c r="M55" s="17"/>
      <c r="N55" s="17"/>
      <c r="O55" s="15"/>
      <c r="P55" s="9"/>
    </row>
    <row r="56" spans="2:16" x14ac:dyDescent="0.35">
      <c r="B56" s="19">
        <v>45354</v>
      </c>
      <c r="C56" s="11">
        <v>48</v>
      </c>
      <c r="D56" s="11">
        <v>168</v>
      </c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16">
        <f>SUM(C48:E56)</f>
        <v>216</v>
      </c>
      <c r="P56" s="13">
        <f>ROUND(+O56/4,0)</f>
        <v>54</v>
      </c>
    </row>
    <row r="57" spans="2:16" x14ac:dyDescent="0.35">
      <c r="B57" s="4">
        <v>45350</v>
      </c>
      <c r="C57" s="5"/>
      <c r="D57" s="5"/>
      <c r="E57" s="5"/>
      <c r="F57" s="5"/>
      <c r="G57" s="5"/>
      <c r="H57" s="5"/>
      <c r="I57" s="5"/>
      <c r="J57" s="5"/>
      <c r="K57" s="5">
        <v>24</v>
      </c>
      <c r="L57" s="5">
        <v>66</v>
      </c>
      <c r="M57" s="5"/>
      <c r="N57" s="5"/>
      <c r="O57" s="14"/>
      <c r="P57" s="6"/>
    </row>
    <row r="58" spans="2:16" x14ac:dyDescent="0.35">
      <c r="B58" s="7">
        <v>45347</v>
      </c>
      <c r="C58" s="8">
        <v>38</v>
      </c>
      <c r="D58" s="8">
        <v>141</v>
      </c>
      <c r="E58" s="8"/>
      <c r="F58" s="8"/>
      <c r="G58" s="8"/>
      <c r="H58" s="8"/>
      <c r="I58" s="8"/>
      <c r="J58" s="8"/>
      <c r="K58" s="8"/>
      <c r="L58" s="8"/>
      <c r="M58" s="8"/>
      <c r="N58" s="8"/>
      <c r="O58" s="15"/>
      <c r="P58" s="9"/>
    </row>
    <row r="59" spans="2:16" x14ac:dyDescent="0.35">
      <c r="B59" s="7">
        <v>45343</v>
      </c>
      <c r="C59" s="8"/>
      <c r="D59" s="8"/>
      <c r="E59" s="8"/>
      <c r="F59" s="8"/>
      <c r="G59" s="8"/>
      <c r="H59" s="8"/>
      <c r="I59" s="8"/>
      <c r="J59" s="8"/>
      <c r="K59" s="8">
        <v>44</v>
      </c>
      <c r="L59" s="8">
        <v>43</v>
      </c>
      <c r="M59" s="8"/>
      <c r="N59" s="8"/>
      <c r="O59" s="15"/>
      <c r="P59" s="9"/>
    </row>
    <row r="60" spans="2:16" x14ac:dyDescent="0.35">
      <c r="B60" s="7">
        <v>45340</v>
      </c>
      <c r="C60" s="8">
        <v>46</v>
      </c>
      <c r="D60" s="8">
        <v>160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5"/>
      <c r="P60" s="9"/>
    </row>
    <row r="61" spans="2:16" x14ac:dyDescent="0.35">
      <c r="B61" s="7">
        <v>45336</v>
      </c>
      <c r="C61" s="8"/>
      <c r="D61" s="8"/>
      <c r="E61" s="17"/>
      <c r="F61" s="17"/>
      <c r="G61" s="17"/>
      <c r="H61" s="17"/>
      <c r="I61" s="17"/>
      <c r="J61" s="17"/>
      <c r="K61" s="17">
        <v>58</v>
      </c>
      <c r="L61" s="17">
        <v>100</v>
      </c>
      <c r="M61" s="17"/>
      <c r="N61" s="17"/>
      <c r="O61" s="15"/>
      <c r="P61" s="9"/>
    </row>
    <row r="62" spans="2:16" x14ac:dyDescent="0.35">
      <c r="B62" s="7">
        <v>45333</v>
      </c>
      <c r="C62" s="8">
        <v>38</v>
      </c>
      <c r="D62" s="8">
        <v>201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5"/>
      <c r="P62" s="9"/>
    </row>
    <row r="63" spans="2:16" x14ac:dyDescent="0.35">
      <c r="B63" s="19">
        <v>45326</v>
      </c>
      <c r="C63" s="11">
        <v>40</v>
      </c>
      <c r="D63" s="11">
        <v>176</v>
      </c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16">
        <f>SUM(C57:E63)</f>
        <v>840</v>
      </c>
      <c r="P63" s="13">
        <f>ROUND(+O63/4,0)</f>
        <v>210</v>
      </c>
    </row>
    <row r="64" spans="2:16" x14ac:dyDescent="0.35">
      <c r="B64" s="4">
        <v>45319</v>
      </c>
      <c r="C64" s="5"/>
      <c r="D64" s="5"/>
      <c r="E64" s="5">
        <v>172</v>
      </c>
      <c r="F64" s="5"/>
      <c r="G64" s="5"/>
      <c r="H64" s="5"/>
      <c r="I64" s="5"/>
      <c r="J64" s="5"/>
      <c r="K64" s="5"/>
      <c r="L64" s="5"/>
      <c r="M64" s="5"/>
      <c r="N64" s="5"/>
      <c r="O64" s="14"/>
      <c r="P64" s="6"/>
    </row>
    <row r="65" spans="2:16" x14ac:dyDescent="0.35">
      <c r="B65" s="7">
        <v>45312</v>
      </c>
      <c r="C65" s="8">
        <v>30</v>
      </c>
      <c r="D65" s="8">
        <v>188</v>
      </c>
      <c r="E65" s="8"/>
      <c r="F65" s="8"/>
      <c r="G65" s="8"/>
      <c r="H65" s="8"/>
      <c r="I65" s="8"/>
      <c r="J65" s="8"/>
      <c r="K65" s="8"/>
      <c r="L65" s="8"/>
      <c r="M65" s="8"/>
      <c r="N65" s="8"/>
      <c r="O65" s="15"/>
      <c r="P65" s="9"/>
    </row>
    <row r="66" spans="2:16" x14ac:dyDescent="0.35">
      <c r="B66" s="7">
        <v>45305</v>
      </c>
      <c r="C66" s="8">
        <v>30</v>
      </c>
      <c r="D66" s="8">
        <v>135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5"/>
      <c r="P66" s="9"/>
    </row>
    <row r="67" spans="2:16" x14ac:dyDescent="0.35">
      <c r="B67" s="7">
        <v>45298</v>
      </c>
      <c r="C67" s="8">
        <v>40</v>
      </c>
      <c r="D67" s="8">
        <v>186</v>
      </c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5"/>
      <c r="P67" s="9"/>
    </row>
    <row r="68" spans="2:16" x14ac:dyDescent="0.35">
      <c r="B68" s="19">
        <v>45292</v>
      </c>
      <c r="C68" s="11"/>
      <c r="D68" s="11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16">
        <f>SUM(C64:E68)</f>
        <v>781</v>
      </c>
      <c r="P68" s="13">
        <f>ROUND(+O68/5,0)</f>
        <v>156</v>
      </c>
    </row>
    <row r="69" spans="2:16" s="23" customFormat="1" x14ac:dyDescent="0.35">
      <c r="B69" s="21" t="s">
        <v>12</v>
      </c>
      <c r="C69" s="22">
        <f>SUM(C3:C68)</f>
        <v>310</v>
      </c>
      <c r="D69" s="22">
        <f>SUM(D3:D68)</f>
        <v>1355</v>
      </c>
      <c r="E69" s="22">
        <f>SUM(E3:E68)</f>
        <v>172</v>
      </c>
      <c r="F69" s="22">
        <f>SUM(F3:F68)</f>
        <v>0</v>
      </c>
      <c r="G69" s="22">
        <f>SUM(G3:G68)</f>
        <v>0</v>
      </c>
      <c r="H69" s="22">
        <f>SUM(H3:H68)</f>
        <v>0</v>
      </c>
      <c r="I69" s="22">
        <f>SUM(I3:I68)</f>
        <v>0</v>
      </c>
      <c r="J69" s="22">
        <f>SUM(J3:J68)</f>
        <v>0</v>
      </c>
      <c r="K69" s="22">
        <f>SUM(K3:K68)</f>
        <v>156</v>
      </c>
      <c r="L69" s="22">
        <f>SUM(L3:L68)</f>
        <v>275</v>
      </c>
      <c r="M69" s="22">
        <f>SUM(M3:M68)</f>
        <v>0</v>
      </c>
      <c r="N69" s="22">
        <f>SUM(N3:N68)</f>
        <v>0</v>
      </c>
      <c r="O69" s="22">
        <f>SUM(O3:O68)</f>
        <v>1837</v>
      </c>
    </row>
    <row r="70" spans="2:16" x14ac:dyDescent="0.35">
      <c r="B70" s="21" t="s">
        <v>2</v>
      </c>
      <c r="C70" s="22">
        <f>+ROUND(C69/COUNT(C3:C68),0)</f>
        <v>39</v>
      </c>
      <c r="D70" s="22">
        <f>+ROUND(D69/COUNT(D3:D68),0)</f>
        <v>169</v>
      </c>
      <c r="E70" s="22">
        <f>+ROUND(E69/COUNT(E3:E68),0)</f>
        <v>172</v>
      </c>
      <c r="F70" s="22" t="e">
        <f>+ROUND(F69/COUNT(F3:F68),0)</f>
        <v>#DIV/0!</v>
      </c>
      <c r="G70" s="22" t="e">
        <f>+ROUND(G69/COUNT(G3:G68),0)</f>
        <v>#DIV/0!</v>
      </c>
      <c r="H70" s="22" t="e">
        <f>+ROUND(H69/COUNT(H3:H68),0)</f>
        <v>#DIV/0!</v>
      </c>
      <c r="I70" s="22" t="e">
        <f>+ROUND(I69/COUNT(I3:I68),0)</f>
        <v>#DIV/0!</v>
      </c>
      <c r="J70" s="22" t="e">
        <f>+ROUND(J69/COUNT(J3:J68),0)</f>
        <v>#DIV/0!</v>
      </c>
      <c r="K70" s="22">
        <f>+ROUND(K69/COUNT(K3:K68),0)</f>
        <v>39</v>
      </c>
      <c r="L70" s="22">
        <f>+ROUND(L69/COUNT(L3:L68),0)</f>
        <v>69</v>
      </c>
      <c r="M70" s="22" t="e">
        <f>+ROUND(M69/COUNT(M3:M68),0)</f>
        <v>#DIV/0!</v>
      </c>
      <c r="N70" s="22" t="e">
        <f>+ROUND(N69/COUNT(N3:N68),0)</f>
        <v>#DIV/0!</v>
      </c>
      <c r="O70" s="22">
        <f>+ROUND(O69/COUNT(O3:O68),0)</f>
        <v>153</v>
      </c>
    </row>
    <row r="71" spans="2:16" x14ac:dyDescent="0.35">
      <c r="B71" s="27" t="s">
        <v>17</v>
      </c>
      <c r="C71" s="3">
        <f>SUM(C21:C68)/COUNT(C21:C68)</f>
        <v>38.75</v>
      </c>
      <c r="D71" s="3">
        <f>SUM(D21:D68)/COUNT(D21:D68)</f>
        <v>169.375</v>
      </c>
      <c r="E71" s="3">
        <f>SUM(E21:E68)/COUNT(E21:E68)</f>
        <v>172</v>
      </c>
      <c r="O71" s="3">
        <f>SUM(O21:O68)/COUNT(O21:O68)</f>
        <v>204.11111111111111</v>
      </c>
    </row>
    <row r="72" spans="2:16" x14ac:dyDescent="0.35">
      <c r="B72" s="28" t="s">
        <v>18</v>
      </c>
      <c r="C72" s="3" t="e">
        <f>SUM(C3:C20)/COUNT(C3:C20)</f>
        <v>#DIV/0!</v>
      </c>
      <c r="D72" s="3" t="e">
        <f t="shared" ref="D72:E72" si="0">SUM(D3:D20)/COUNT(D3:D20)</f>
        <v>#DIV/0!</v>
      </c>
      <c r="E72" s="3" t="e">
        <f t="shared" si="0"/>
        <v>#DIV/0!</v>
      </c>
      <c r="F72" s="3"/>
      <c r="G72" s="3"/>
      <c r="H72" s="3"/>
      <c r="I72" s="3"/>
      <c r="J72" s="3"/>
      <c r="K72" s="3"/>
      <c r="L72" s="3"/>
      <c r="M72" s="3"/>
      <c r="N72" s="3"/>
      <c r="O72" s="3">
        <f t="shared" ref="O72" si="1">SUM(O3:O20)/COUNT(O3:O20)</f>
        <v>0</v>
      </c>
    </row>
    <row r="73" spans="2:16" x14ac:dyDescent="0.35">
      <c r="C73" s="2"/>
      <c r="D73" s="2"/>
    </row>
    <row r="74" spans="2:16" x14ac:dyDescent="0.35">
      <c r="C74" s="2"/>
      <c r="D74" s="2"/>
    </row>
    <row r="75" spans="2:16" x14ac:dyDescent="0.35">
      <c r="C75" s="2"/>
      <c r="D75" s="2"/>
    </row>
    <row r="76" spans="2:16" x14ac:dyDescent="0.35">
      <c r="C76" s="2"/>
      <c r="D76" s="2"/>
    </row>
    <row r="77" spans="2:16" x14ac:dyDescent="0.35">
      <c r="C77" s="2"/>
      <c r="D77" s="2"/>
    </row>
    <row r="78" spans="2:16" x14ac:dyDescent="0.35">
      <c r="C78" s="2"/>
      <c r="D78" s="2"/>
    </row>
    <row r="79" spans="2:16" x14ac:dyDescent="0.35">
      <c r="C79" s="2"/>
      <c r="D79" s="2"/>
    </row>
    <row r="80" spans="2:16" x14ac:dyDescent="0.35">
      <c r="C80" s="2"/>
      <c r="D80" s="2"/>
    </row>
    <row r="81" spans="3:4" x14ac:dyDescent="0.35">
      <c r="C81" s="2"/>
      <c r="D81" s="2"/>
    </row>
    <row r="82" spans="3:4" x14ac:dyDescent="0.35">
      <c r="C82" s="2"/>
      <c r="D82" s="2"/>
    </row>
    <row r="83" spans="3:4" x14ac:dyDescent="0.35">
      <c r="C83" s="2"/>
      <c r="D83" s="2"/>
    </row>
    <row r="84" spans="3:4" x14ac:dyDescent="0.35">
      <c r="C84" s="2"/>
      <c r="D84" s="2"/>
    </row>
    <row r="85" spans="3:4" x14ac:dyDescent="0.35">
      <c r="C85" s="2"/>
      <c r="D85" s="2"/>
    </row>
    <row r="86" spans="3:4" x14ac:dyDescent="0.35">
      <c r="C86" s="2"/>
      <c r="D86" s="2"/>
    </row>
    <row r="87" spans="3:4" x14ac:dyDescent="0.35">
      <c r="C87" s="2"/>
      <c r="D87" s="2"/>
    </row>
    <row r="88" spans="3:4" x14ac:dyDescent="0.35">
      <c r="C88" s="2"/>
      <c r="D88" s="2"/>
    </row>
    <row r="89" spans="3:4" x14ac:dyDescent="0.35">
      <c r="C89" s="2"/>
      <c r="D89" s="2"/>
    </row>
    <row r="90" spans="3:4" x14ac:dyDescent="0.35">
      <c r="C90" s="2"/>
      <c r="D90" s="2"/>
    </row>
    <row r="91" spans="3:4" x14ac:dyDescent="0.35">
      <c r="C91" s="2"/>
      <c r="D91" s="2"/>
    </row>
    <row r="92" spans="3:4" x14ac:dyDescent="0.35">
      <c r="C92" s="2"/>
      <c r="D92" s="2"/>
    </row>
    <row r="93" spans="3:4" x14ac:dyDescent="0.35">
      <c r="C93" s="2"/>
      <c r="D93" s="2"/>
    </row>
    <row r="94" spans="3:4" x14ac:dyDescent="0.35">
      <c r="C94" s="2"/>
      <c r="D94" s="2"/>
    </row>
    <row r="95" spans="3:4" x14ac:dyDescent="0.35">
      <c r="C95" s="2"/>
      <c r="D95" s="2"/>
    </row>
    <row r="96" spans="3:4" x14ac:dyDescent="0.35">
      <c r="C96" s="2"/>
      <c r="D96" s="2"/>
    </row>
    <row r="97" spans="3:4" x14ac:dyDescent="0.35">
      <c r="C97" s="2"/>
      <c r="D97" s="2"/>
    </row>
    <row r="98" spans="3:4" x14ac:dyDescent="0.35">
      <c r="C98" s="2"/>
      <c r="D98" s="2"/>
    </row>
    <row r="99" spans="3:4" x14ac:dyDescent="0.35">
      <c r="C99" s="2"/>
      <c r="D99" s="2"/>
    </row>
    <row r="100" spans="3:4" x14ac:dyDescent="0.35">
      <c r="C100" s="2"/>
      <c r="D100" s="2"/>
    </row>
    <row r="101" spans="3:4" x14ac:dyDescent="0.35">
      <c r="C101" s="2"/>
      <c r="D101" s="2"/>
    </row>
    <row r="102" spans="3:4" x14ac:dyDescent="0.35">
      <c r="C102" s="2"/>
      <c r="D102" s="2"/>
    </row>
    <row r="103" spans="3:4" x14ac:dyDescent="0.35">
      <c r="C103" s="2"/>
      <c r="D103" s="2"/>
    </row>
    <row r="104" spans="3:4" x14ac:dyDescent="0.35">
      <c r="C104" s="2"/>
      <c r="D104" s="2"/>
    </row>
    <row r="105" spans="3:4" x14ac:dyDescent="0.35">
      <c r="C105" s="2"/>
      <c r="D105" s="2"/>
    </row>
    <row r="106" spans="3:4" x14ac:dyDescent="0.35">
      <c r="C106" s="2"/>
      <c r="D106" s="2"/>
    </row>
    <row r="107" spans="3:4" x14ac:dyDescent="0.35">
      <c r="C107" s="2"/>
      <c r="D107" s="2"/>
    </row>
    <row r="108" spans="3:4" x14ac:dyDescent="0.35">
      <c r="C108" s="2"/>
      <c r="D108" s="2"/>
    </row>
    <row r="109" spans="3:4" x14ac:dyDescent="0.35">
      <c r="C109" s="2"/>
      <c r="D109" s="2"/>
    </row>
    <row r="110" spans="3:4" x14ac:dyDescent="0.35">
      <c r="C110" s="2"/>
      <c r="D110" s="2"/>
    </row>
    <row r="111" spans="3:4" x14ac:dyDescent="0.35">
      <c r="C111" s="2"/>
      <c r="D111" s="2"/>
    </row>
    <row r="112" spans="3:4" x14ac:dyDescent="0.35">
      <c r="C112" s="2"/>
      <c r="D112" s="2"/>
    </row>
    <row r="113" spans="3:4" x14ac:dyDescent="0.35">
      <c r="C113" s="2"/>
      <c r="D113" s="2"/>
    </row>
    <row r="114" spans="3:4" x14ac:dyDescent="0.35">
      <c r="C114" s="2"/>
      <c r="D114" s="2"/>
    </row>
    <row r="115" spans="3:4" x14ac:dyDescent="0.35">
      <c r="C115" s="2"/>
      <c r="D115" s="2"/>
    </row>
    <row r="116" spans="3:4" x14ac:dyDescent="0.35">
      <c r="C116" s="2"/>
      <c r="D116" s="2"/>
    </row>
    <row r="117" spans="3:4" x14ac:dyDescent="0.35">
      <c r="C117" s="2"/>
      <c r="D117" s="2"/>
    </row>
    <row r="118" spans="3:4" x14ac:dyDescent="0.35">
      <c r="C118" s="2"/>
      <c r="D118" s="2"/>
    </row>
    <row r="119" spans="3:4" x14ac:dyDescent="0.35">
      <c r="C119" s="2"/>
      <c r="D119" s="2"/>
    </row>
    <row r="120" spans="3:4" x14ac:dyDescent="0.35">
      <c r="C120" s="2"/>
      <c r="D120" s="2"/>
    </row>
    <row r="121" spans="3:4" x14ac:dyDescent="0.35">
      <c r="C121" s="2"/>
      <c r="D121" s="2"/>
    </row>
    <row r="122" spans="3:4" x14ac:dyDescent="0.35">
      <c r="C122" s="2"/>
      <c r="D122" s="2"/>
    </row>
    <row r="123" spans="3:4" x14ac:dyDescent="0.35">
      <c r="C123" s="2"/>
      <c r="D123" s="2"/>
    </row>
    <row r="124" spans="3:4" x14ac:dyDescent="0.35">
      <c r="C124" s="2"/>
      <c r="D124" s="2"/>
    </row>
    <row r="125" spans="3:4" x14ac:dyDescent="0.35">
      <c r="C125" s="2"/>
      <c r="D125" s="2"/>
    </row>
    <row r="126" spans="3:4" x14ac:dyDescent="0.35">
      <c r="C126" s="2"/>
      <c r="D126" s="2"/>
    </row>
    <row r="127" spans="3:4" x14ac:dyDescent="0.35">
      <c r="C127" s="2"/>
      <c r="D127" s="2"/>
    </row>
    <row r="128" spans="3:4" x14ac:dyDescent="0.35">
      <c r="C128" s="2"/>
      <c r="D128" s="2"/>
    </row>
    <row r="129" spans="3:4" x14ac:dyDescent="0.35">
      <c r="C129" s="2"/>
      <c r="D129" s="2"/>
    </row>
    <row r="130" spans="3:4" x14ac:dyDescent="0.35">
      <c r="C130" s="2"/>
      <c r="D130" s="2"/>
    </row>
    <row r="131" spans="3:4" x14ac:dyDescent="0.35">
      <c r="C131" s="2"/>
      <c r="D131" s="2"/>
    </row>
    <row r="132" spans="3:4" x14ac:dyDescent="0.35">
      <c r="C132" s="2"/>
      <c r="D132" s="2"/>
    </row>
    <row r="133" spans="3:4" x14ac:dyDescent="0.35">
      <c r="C133" s="2"/>
      <c r="D133" s="2"/>
    </row>
    <row r="134" spans="3:4" x14ac:dyDescent="0.35">
      <c r="C134" s="2"/>
      <c r="D134" s="2"/>
    </row>
    <row r="135" spans="3:4" x14ac:dyDescent="0.35">
      <c r="C135" s="2"/>
      <c r="D135" s="2"/>
    </row>
    <row r="136" spans="3:4" x14ac:dyDescent="0.35">
      <c r="C136" s="2"/>
      <c r="D136" s="2"/>
    </row>
    <row r="137" spans="3:4" x14ac:dyDescent="0.35">
      <c r="C137" s="2"/>
      <c r="D137" s="2"/>
    </row>
    <row r="138" spans="3:4" x14ac:dyDescent="0.35">
      <c r="C138" s="2"/>
      <c r="D138" s="2"/>
    </row>
    <row r="139" spans="3:4" x14ac:dyDescent="0.35">
      <c r="C139" s="2"/>
      <c r="D139" s="2"/>
    </row>
    <row r="140" spans="3:4" x14ac:dyDescent="0.35">
      <c r="C140" s="2"/>
      <c r="D140" s="2"/>
    </row>
    <row r="141" spans="3:4" x14ac:dyDescent="0.35">
      <c r="C141" s="2"/>
      <c r="D141" s="2"/>
    </row>
    <row r="142" spans="3:4" x14ac:dyDescent="0.35">
      <c r="C142" s="2"/>
      <c r="D142" s="2"/>
    </row>
    <row r="143" spans="3:4" x14ac:dyDescent="0.35">
      <c r="C143" s="2"/>
      <c r="D143" s="2"/>
    </row>
    <row r="144" spans="3:4" x14ac:dyDescent="0.35">
      <c r="C144" s="2"/>
      <c r="D144" s="2"/>
    </row>
    <row r="145" spans="3:4" x14ac:dyDescent="0.35">
      <c r="C145" s="2"/>
      <c r="D145" s="2"/>
    </row>
    <row r="146" spans="3:4" x14ac:dyDescent="0.35">
      <c r="C146" s="2"/>
      <c r="D146" s="2"/>
    </row>
    <row r="147" spans="3:4" x14ac:dyDescent="0.35">
      <c r="C147" s="2"/>
      <c r="D147" s="2"/>
    </row>
    <row r="148" spans="3:4" x14ac:dyDescent="0.35">
      <c r="C148" s="2"/>
      <c r="D148" s="2"/>
    </row>
    <row r="149" spans="3:4" x14ac:dyDescent="0.35">
      <c r="C149" s="2"/>
      <c r="D149" s="2"/>
    </row>
    <row r="150" spans="3:4" x14ac:dyDescent="0.35">
      <c r="C150" s="2"/>
      <c r="D150" s="2"/>
    </row>
    <row r="151" spans="3:4" x14ac:dyDescent="0.35">
      <c r="C151" s="2"/>
      <c r="D151" s="2"/>
    </row>
    <row r="152" spans="3:4" x14ac:dyDescent="0.35">
      <c r="C152" s="2"/>
      <c r="D152" s="2"/>
    </row>
    <row r="153" spans="3:4" x14ac:dyDescent="0.35">
      <c r="C153" s="2"/>
      <c r="D153" s="2"/>
    </row>
    <row r="154" spans="3:4" x14ac:dyDescent="0.35">
      <c r="C154" s="2"/>
      <c r="D154" s="2"/>
    </row>
    <row r="155" spans="3:4" x14ac:dyDescent="0.35">
      <c r="C155" s="2"/>
      <c r="D155" s="2"/>
    </row>
    <row r="156" spans="3:4" x14ac:dyDescent="0.35">
      <c r="C156" s="2"/>
      <c r="D156" s="2"/>
    </row>
    <row r="157" spans="3:4" x14ac:dyDescent="0.35">
      <c r="C157" s="2"/>
      <c r="D157" s="2"/>
    </row>
    <row r="158" spans="3:4" x14ac:dyDescent="0.35">
      <c r="C158" s="2"/>
      <c r="D158" s="2"/>
    </row>
    <row r="159" spans="3:4" x14ac:dyDescent="0.35">
      <c r="C159" s="2"/>
      <c r="D159" s="2"/>
    </row>
    <row r="160" spans="3:4" x14ac:dyDescent="0.35">
      <c r="C160" s="2"/>
      <c r="D160" s="2"/>
    </row>
    <row r="161" spans="3:4" x14ac:dyDescent="0.35">
      <c r="C161" s="2"/>
      <c r="D161" s="2"/>
    </row>
    <row r="162" spans="3:4" x14ac:dyDescent="0.35">
      <c r="C162" s="2"/>
      <c r="D162" s="2"/>
    </row>
    <row r="163" spans="3:4" x14ac:dyDescent="0.35">
      <c r="C163" s="2"/>
      <c r="D163" s="2"/>
    </row>
    <row r="164" spans="3:4" x14ac:dyDescent="0.35">
      <c r="C164" s="2"/>
      <c r="D164" s="2"/>
    </row>
    <row r="165" spans="3:4" x14ac:dyDescent="0.35">
      <c r="C165" s="2"/>
      <c r="D165" s="2"/>
    </row>
    <row r="166" spans="3:4" x14ac:dyDescent="0.35">
      <c r="C166" s="2"/>
      <c r="D166" s="2"/>
    </row>
    <row r="167" spans="3:4" x14ac:dyDescent="0.35">
      <c r="C167" s="2"/>
      <c r="D167" s="2"/>
    </row>
    <row r="168" spans="3:4" x14ac:dyDescent="0.35">
      <c r="C168" s="2"/>
      <c r="D168" s="2"/>
    </row>
    <row r="169" spans="3:4" x14ac:dyDescent="0.35">
      <c r="C169" s="2"/>
      <c r="D169" s="2"/>
    </row>
    <row r="170" spans="3:4" x14ac:dyDescent="0.35">
      <c r="C170" s="2"/>
      <c r="D170" s="2"/>
    </row>
    <row r="171" spans="3:4" x14ac:dyDescent="0.35">
      <c r="C171" s="2"/>
      <c r="D171" s="2"/>
    </row>
    <row r="172" spans="3:4" x14ac:dyDescent="0.35">
      <c r="C172" s="2"/>
      <c r="D172" s="2"/>
    </row>
    <row r="173" spans="3:4" x14ac:dyDescent="0.35">
      <c r="C173" s="2"/>
      <c r="D173" s="2"/>
    </row>
    <row r="174" spans="3:4" x14ac:dyDescent="0.35">
      <c r="C174" s="2"/>
      <c r="D174" s="2"/>
    </row>
    <row r="175" spans="3:4" x14ac:dyDescent="0.35">
      <c r="C175" s="2"/>
      <c r="D175" s="2"/>
    </row>
    <row r="176" spans="3:4" x14ac:dyDescent="0.35">
      <c r="C176" s="2"/>
      <c r="D176" s="2"/>
    </row>
    <row r="177" spans="3:4" x14ac:dyDescent="0.35">
      <c r="C177" s="2"/>
      <c r="D177" s="2"/>
    </row>
    <row r="178" spans="3:4" x14ac:dyDescent="0.35">
      <c r="C178" s="2"/>
      <c r="D178" s="2"/>
    </row>
    <row r="179" spans="3:4" x14ac:dyDescent="0.35">
      <c r="C179" s="2"/>
      <c r="D179" s="2"/>
    </row>
    <row r="180" spans="3:4" x14ac:dyDescent="0.35">
      <c r="C180" s="2"/>
      <c r="D180" s="2"/>
    </row>
    <row r="181" spans="3:4" x14ac:dyDescent="0.35">
      <c r="C181" s="2"/>
      <c r="D181" s="2"/>
    </row>
    <row r="182" spans="3:4" x14ac:dyDescent="0.35">
      <c r="C182" s="2"/>
      <c r="D182" s="2"/>
    </row>
    <row r="183" spans="3:4" x14ac:dyDescent="0.35">
      <c r="C183" s="2"/>
      <c r="D183" s="2"/>
    </row>
    <row r="184" spans="3:4" x14ac:dyDescent="0.35">
      <c r="C184" s="2"/>
      <c r="D184" s="2"/>
    </row>
    <row r="185" spans="3:4" x14ac:dyDescent="0.35">
      <c r="C185" s="2"/>
      <c r="D185" s="2"/>
    </row>
    <row r="186" spans="3:4" x14ac:dyDescent="0.35">
      <c r="C186" s="2"/>
      <c r="D186" s="2"/>
    </row>
    <row r="187" spans="3:4" x14ac:dyDescent="0.35">
      <c r="C187" s="2"/>
      <c r="D187" s="2"/>
    </row>
    <row r="188" spans="3:4" x14ac:dyDescent="0.35">
      <c r="C188" s="2"/>
      <c r="D188" s="2"/>
    </row>
    <row r="189" spans="3:4" x14ac:dyDescent="0.35">
      <c r="C189" s="2"/>
      <c r="D189" s="2"/>
    </row>
    <row r="190" spans="3:4" x14ac:dyDescent="0.35">
      <c r="C190" s="2"/>
      <c r="D190" s="2"/>
    </row>
    <row r="191" spans="3:4" x14ac:dyDescent="0.35">
      <c r="C191" s="2"/>
      <c r="D191" s="2"/>
    </row>
    <row r="192" spans="3:4" x14ac:dyDescent="0.35">
      <c r="C192" s="2"/>
      <c r="D192" s="2"/>
    </row>
    <row r="193" spans="3:4" x14ac:dyDescent="0.35">
      <c r="C193" s="2"/>
      <c r="D193" s="2"/>
    </row>
    <row r="194" spans="3:4" x14ac:dyDescent="0.35">
      <c r="C194" s="2"/>
      <c r="D194" s="2"/>
    </row>
    <row r="195" spans="3:4" x14ac:dyDescent="0.35">
      <c r="C195" s="2"/>
      <c r="D195" s="2"/>
    </row>
    <row r="196" spans="3:4" x14ac:dyDescent="0.35">
      <c r="C196" s="2"/>
      <c r="D196" s="2"/>
    </row>
    <row r="197" spans="3:4" x14ac:dyDescent="0.35">
      <c r="C197" s="2"/>
      <c r="D197" s="2"/>
    </row>
    <row r="198" spans="3:4" x14ac:dyDescent="0.35">
      <c r="C198" s="2"/>
      <c r="D198" s="2"/>
    </row>
    <row r="199" spans="3:4" x14ac:dyDescent="0.35">
      <c r="C199" s="2"/>
      <c r="D199" s="2"/>
    </row>
    <row r="200" spans="3:4" x14ac:dyDescent="0.35">
      <c r="C200" s="2"/>
      <c r="D200" s="2"/>
    </row>
    <row r="201" spans="3:4" x14ac:dyDescent="0.35">
      <c r="C201" s="2"/>
      <c r="D201" s="2"/>
    </row>
    <row r="202" spans="3:4" x14ac:dyDescent="0.35">
      <c r="C202" s="2"/>
      <c r="D202" s="2"/>
    </row>
    <row r="203" spans="3:4" x14ac:dyDescent="0.35">
      <c r="C203" s="2"/>
      <c r="D203" s="2"/>
    </row>
    <row r="204" spans="3:4" x14ac:dyDescent="0.35">
      <c r="C204" s="2"/>
      <c r="D204" s="2"/>
    </row>
    <row r="205" spans="3:4" x14ac:dyDescent="0.35">
      <c r="C205" s="2"/>
      <c r="D205" s="2"/>
    </row>
    <row r="206" spans="3:4" x14ac:dyDescent="0.35">
      <c r="C206" s="2"/>
      <c r="D206" s="2"/>
    </row>
    <row r="207" spans="3:4" x14ac:dyDescent="0.35">
      <c r="C207" s="2"/>
      <c r="D207" s="2"/>
    </row>
    <row r="208" spans="3:4" x14ac:dyDescent="0.35">
      <c r="C208" s="2"/>
      <c r="D208" s="2"/>
    </row>
  </sheetData>
  <mergeCells count="8">
    <mergeCell ref="O1:O2"/>
    <mergeCell ref="P1:P2"/>
    <mergeCell ref="C1:E1"/>
    <mergeCell ref="F1:G1"/>
    <mergeCell ref="H1:H2"/>
    <mergeCell ref="I1:J1"/>
    <mergeCell ref="K1:L1"/>
    <mergeCell ref="N1:N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06"/>
  <sheetViews>
    <sheetView showGridLines="0" topLeftCell="A54" workbookViewId="0">
      <selection activeCell="F72" sqref="F72"/>
    </sheetView>
  </sheetViews>
  <sheetFormatPr defaultRowHeight="14.5" x14ac:dyDescent="0.35"/>
  <cols>
    <col min="1" max="1" width="11.7265625" customWidth="1"/>
    <col min="2" max="2" width="15" style="1" customWidth="1"/>
    <col min="15" max="15" width="10" customWidth="1"/>
  </cols>
  <sheetData>
    <row r="1" spans="2:16" x14ac:dyDescent="0.35">
      <c r="B1" s="21" t="s">
        <v>21</v>
      </c>
      <c r="C1" s="29" t="s">
        <v>6</v>
      </c>
      <c r="D1" s="29"/>
      <c r="E1" s="29"/>
      <c r="F1" s="29" t="s">
        <v>0</v>
      </c>
      <c r="G1" s="29"/>
      <c r="H1" s="32" t="s">
        <v>8</v>
      </c>
      <c r="I1" s="29" t="s">
        <v>7</v>
      </c>
      <c r="J1" s="29"/>
      <c r="K1" s="29" t="s">
        <v>10</v>
      </c>
      <c r="L1" s="29"/>
      <c r="M1" s="24"/>
      <c r="N1" s="34" t="s">
        <v>1</v>
      </c>
      <c r="O1" s="30" t="s">
        <v>5</v>
      </c>
      <c r="P1" s="30" t="s">
        <v>4</v>
      </c>
    </row>
    <row r="2" spans="2:16" ht="29" customHeight="1" x14ac:dyDescent="0.35">
      <c r="C2" s="25">
        <v>0.33333333333333331</v>
      </c>
      <c r="D2" s="25">
        <v>0.41666666666666669</v>
      </c>
      <c r="E2" s="25">
        <v>0.39583333333333331</v>
      </c>
      <c r="F2" s="25">
        <v>0.625</v>
      </c>
      <c r="G2" s="25">
        <v>0.79166666666666663</v>
      </c>
      <c r="H2" s="33"/>
      <c r="I2" s="26" t="s">
        <v>9</v>
      </c>
      <c r="J2" s="25">
        <v>0.77083333333333337</v>
      </c>
      <c r="K2" s="25">
        <v>0.52083333333333337</v>
      </c>
      <c r="L2" s="25">
        <v>0.77083333333333337</v>
      </c>
      <c r="M2" s="26" t="s">
        <v>11</v>
      </c>
      <c r="N2" s="35"/>
      <c r="O2" s="31"/>
      <c r="P2" s="31"/>
    </row>
    <row r="3" spans="2:16" x14ac:dyDescent="0.35">
      <c r="B3" s="4">
        <v>45291</v>
      </c>
      <c r="C3" s="5"/>
      <c r="D3" s="5"/>
      <c r="E3" s="5">
        <v>164</v>
      </c>
      <c r="F3" s="5"/>
      <c r="G3" s="5"/>
      <c r="H3" s="5"/>
      <c r="I3" s="5"/>
      <c r="J3" s="5"/>
      <c r="K3" s="5"/>
      <c r="L3" s="5"/>
      <c r="M3" s="5"/>
      <c r="N3" s="5"/>
      <c r="O3" s="5"/>
      <c r="P3" s="6"/>
    </row>
    <row r="4" spans="2:16" x14ac:dyDescent="0.35">
      <c r="B4" s="7">
        <v>45285</v>
      </c>
      <c r="C4" s="8"/>
      <c r="D4" s="8"/>
      <c r="E4" s="8">
        <v>75</v>
      </c>
      <c r="F4" s="8"/>
      <c r="G4" s="8"/>
      <c r="H4" s="8"/>
      <c r="I4" s="8"/>
      <c r="J4" s="8"/>
      <c r="K4" s="8"/>
      <c r="L4" s="8"/>
      <c r="M4" s="8"/>
      <c r="N4" s="8"/>
      <c r="O4" s="8"/>
      <c r="P4" s="9"/>
    </row>
    <row r="5" spans="2:16" x14ac:dyDescent="0.35">
      <c r="B5" s="7">
        <v>45284</v>
      </c>
      <c r="C5" s="8"/>
      <c r="D5" s="8"/>
      <c r="E5" s="8"/>
      <c r="F5" s="8">
        <v>199</v>
      </c>
      <c r="G5" s="8">
        <v>165</v>
      </c>
      <c r="H5" s="8"/>
      <c r="I5" s="8"/>
      <c r="J5" s="8"/>
      <c r="K5" s="8"/>
      <c r="L5" s="8"/>
      <c r="M5" s="8"/>
      <c r="N5" s="8"/>
      <c r="O5" s="8"/>
      <c r="P5" s="9"/>
    </row>
    <row r="6" spans="2:16" x14ac:dyDescent="0.35">
      <c r="B6" s="7">
        <v>45277</v>
      </c>
      <c r="C6" s="8"/>
      <c r="D6" s="8"/>
      <c r="E6" s="8">
        <f>236+22</f>
        <v>258</v>
      </c>
      <c r="F6" s="8"/>
      <c r="G6" s="8"/>
      <c r="H6" s="8"/>
      <c r="I6" s="8"/>
      <c r="J6" s="8"/>
      <c r="K6" s="8"/>
      <c r="L6" s="8"/>
      <c r="M6" s="8"/>
      <c r="N6" s="8"/>
      <c r="O6" s="8"/>
      <c r="P6" s="9"/>
    </row>
    <row r="7" spans="2:16" x14ac:dyDescent="0.35">
      <c r="B7" s="7">
        <v>45270</v>
      </c>
      <c r="C7" s="8">
        <v>45</v>
      </c>
      <c r="D7" s="8">
        <v>195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9"/>
    </row>
    <row r="8" spans="2:16" x14ac:dyDescent="0.35">
      <c r="B8" s="10">
        <v>45263</v>
      </c>
      <c r="C8" s="11">
        <v>44</v>
      </c>
      <c r="D8" s="11">
        <v>192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2">
        <f>SUM(C3:E8)</f>
        <v>973</v>
      </c>
      <c r="P8" s="13">
        <f>ROUND(SUM(C3:E8)/5,0)</f>
        <v>195</v>
      </c>
    </row>
    <row r="9" spans="2:16" x14ac:dyDescent="0.35">
      <c r="B9" s="4">
        <v>45256</v>
      </c>
      <c r="C9" s="5">
        <v>50</v>
      </c>
      <c r="D9" s="5">
        <v>164</v>
      </c>
      <c r="E9" s="5"/>
      <c r="F9" s="5"/>
      <c r="G9" s="5"/>
      <c r="H9" s="5"/>
      <c r="I9" s="5"/>
      <c r="J9" s="5"/>
      <c r="K9" s="5"/>
      <c r="L9" s="5"/>
      <c r="M9" s="5"/>
      <c r="N9" s="5"/>
      <c r="O9" s="14"/>
      <c r="P9" s="6"/>
    </row>
    <row r="10" spans="2:16" x14ac:dyDescent="0.35">
      <c r="B10" s="18" t="s">
        <v>3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>
        <v>150</v>
      </c>
      <c r="O10" s="15"/>
      <c r="P10" s="9"/>
    </row>
    <row r="11" spans="2:16" x14ac:dyDescent="0.35">
      <c r="B11" s="7">
        <v>45249</v>
      </c>
      <c r="C11" s="8">
        <v>34</v>
      </c>
      <c r="D11" s="8">
        <v>162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15"/>
      <c r="P11" s="9"/>
    </row>
    <row r="12" spans="2:16" x14ac:dyDescent="0.35">
      <c r="B12" s="7">
        <v>45242</v>
      </c>
      <c r="C12" s="8">
        <v>44</v>
      </c>
      <c r="D12" s="8">
        <v>192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15"/>
      <c r="P12" s="9"/>
    </row>
    <row r="13" spans="2:16" x14ac:dyDescent="0.35">
      <c r="B13" s="10">
        <v>45235</v>
      </c>
      <c r="C13" s="11">
        <v>42</v>
      </c>
      <c r="D13" s="11">
        <v>161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6">
        <f>SUM(C9:E13)</f>
        <v>849</v>
      </c>
      <c r="P13" s="13">
        <f>ROUND(+O13/4,0)</f>
        <v>212</v>
      </c>
    </row>
    <row r="14" spans="2:16" x14ac:dyDescent="0.35">
      <c r="B14" s="4">
        <v>45228</v>
      </c>
      <c r="C14" s="5">
        <v>37</v>
      </c>
      <c r="D14" s="5">
        <v>160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14"/>
      <c r="P14" s="6"/>
    </row>
    <row r="15" spans="2:16" x14ac:dyDescent="0.35">
      <c r="B15" s="7">
        <v>45221</v>
      </c>
      <c r="C15" s="8">
        <v>55</v>
      </c>
      <c r="D15" s="8">
        <v>158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15"/>
      <c r="P15" s="9"/>
    </row>
    <row r="16" spans="2:16" x14ac:dyDescent="0.35">
      <c r="B16" s="7">
        <v>45214</v>
      </c>
      <c r="C16" s="8">
        <v>35</v>
      </c>
      <c r="D16" s="8">
        <v>144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5"/>
      <c r="P16" s="9"/>
    </row>
    <row r="17" spans="2:16" x14ac:dyDescent="0.35">
      <c r="B17" s="7">
        <v>45213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>
        <v>127</v>
      </c>
      <c r="O17" s="15"/>
      <c r="P17" s="9"/>
    </row>
    <row r="18" spans="2:16" x14ac:dyDescent="0.35">
      <c r="B18" s="7">
        <v>45207</v>
      </c>
      <c r="C18" s="8">
        <v>37</v>
      </c>
      <c r="D18" s="8">
        <v>136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5"/>
      <c r="P18" s="9"/>
    </row>
    <row r="19" spans="2:16" x14ac:dyDescent="0.35">
      <c r="B19" s="10">
        <v>45200</v>
      </c>
      <c r="C19" s="11">
        <v>34</v>
      </c>
      <c r="D19" s="11">
        <v>170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6">
        <f>SUM(C14:E19)</f>
        <v>966</v>
      </c>
      <c r="P19" s="13">
        <f>ROUND(+O19/5,0)</f>
        <v>193</v>
      </c>
    </row>
    <row r="20" spans="2:16" x14ac:dyDescent="0.35">
      <c r="B20" s="4">
        <v>45193</v>
      </c>
      <c r="C20" s="5">
        <v>45</v>
      </c>
      <c r="D20" s="5">
        <v>160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14"/>
      <c r="P20" s="6"/>
    </row>
    <row r="21" spans="2:16" x14ac:dyDescent="0.35">
      <c r="B21" s="7">
        <v>45186</v>
      </c>
      <c r="C21" s="8">
        <v>32</v>
      </c>
      <c r="D21" s="8">
        <v>95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15"/>
      <c r="P21" s="9"/>
    </row>
    <row r="22" spans="2:16" x14ac:dyDescent="0.35">
      <c r="B22" s="7">
        <v>45179</v>
      </c>
      <c r="C22" s="8">
        <v>37</v>
      </c>
      <c r="D22" s="8">
        <v>98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5"/>
      <c r="P22" s="9"/>
    </row>
    <row r="23" spans="2:16" x14ac:dyDescent="0.35">
      <c r="B23" s="7">
        <v>45172</v>
      </c>
      <c r="C23" s="17"/>
      <c r="D23" s="17"/>
      <c r="E23" s="17">
        <v>90</v>
      </c>
      <c r="F23" s="17"/>
      <c r="G23" s="17"/>
      <c r="H23" s="17"/>
      <c r="I23" s="17"/>
      <c r="J23" s="17"/>
      <c r="K23" s="17"/>
      <c r="L23" s="17"/>
      <c r="M23" s="17"/>
      <c r="N23" s="17"/>
      <c r="O23" s="15"/>
      <c r="P23" s="9"/>
    </row>
    <row r="24" spans="2:16" x14ac:dyDescent="0.35">
      <c r="B24" s="19" t="s">
        <v>3</v>
      </c>
      <c r="C24" s="11"/>
      <c r="D24" s="11"/>
      <c r="E24" s="20"/>
      <c r="F24" s="20"/>
      <c r="G24" s="20"/>
      <c r="H24" s="20"/>
      <c r="I24" s="20"/>
      <c r="J24" s="20"/>
      <c r="K24" s="20"/>
      <c r="L24" s="20"/>
      <c r="M24" s="20"/>
      <c r="N24" s="20">
        <v>72</v>
      </c>
      <c r="O24" s="16">
        <f>SUM(C20:E24)</f>
        <v>557</v>
      </c>
      <c r="P24" s="13">
        <f>ROUND(+O24/4,0)</f>
        <v>139</v>
      </c>
    </row>
    <row r="25" spans="2:16" x14ac:dyDescent="0.35">
      <c r="B25" s="4">
        <v>45165</v>
      </c>
      <c r="C25" s="5">
        <v>30</v>
      </c>
      <c r="D25" s="5">
        <v>121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14"/>
      <c r="P25" s="6"/>
    </row>
    <row r="26" spans="2:16" x14ac:dyDescent="0.35">
      <c r="B26" s="7">
        <v>45158</v>
      </c>
      <c r="C26" s="8">
        <v>26</v>
      </c>
      <c r="D26" s="8">
        <v>103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15"/>
      <c r="P26" s="9"/>
    </row>
    <row r="27" spans="2:16" x14ac:dyDescent="0.35">
      <c r="B27" s="7">
        <v>45151</v>
      </c>
      <c r="C27" s="8">
        <v>26</v>
      </c>
      <c r="D27" s="8">
        <v>86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5"/>
      <c r="P27" s="9"/>
    </row>
    <row r="28" spans="2:16" x14ac:dyDescent="0.35">
      <c r="B28" s="19">
        <v>45144</v>
      </c>
      <c r="C28" s="11">
        <v>25</v>
      </c>
      <c r="D28" s="11">
        <v>85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6">
        <f>SUM(C25:E28)</f>
        <v>502</v>
      </c>
      <c r="P28" s="13">
        <f>ROUND(+O28/4,0)</f>
        <v>126</v>
      </c>
    </row>
    <row r="29" spans="2:16" x14ac:dyDescent="0.35">
      <c r="B29" s="4">
        <v>45137</v>
      </c>
      <c r="C29" s="5">
        <v>32</v>
      </c>
      <c r="D29" s="5">
        <v>86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14"/>
      <c r="P29" s="6"/>
    </row>
    <row r="30" spans="2:16" x14ac:dyDescent="0.35">
      <c r="B30" s="7">
        <v>45130</v>
      </c>
      <c r="C30" s="8">
        <v>30</v>
      </c>
      <c r="D30" s="8">
        <v>127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15"/>
      <c r="P30" s="9"/>
    </row>
    <row r="31" spans="2:16" x14ac:dyDescent="0.35">
      <c r="B31" s="7">
        <v>45123</v>
      </c>
      <c r="C31" s="8">
        <v>27</v>
      </c>
      <c r="D31" s="8">
        <v>79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5"/>
      <c r="P31" s="9"/>
    </row>
    <row r="32" spans="2:16" x14ac:dyDescent="0.35">
      <c r="B32" s="7">
        <v>45116</v>
      </c>
      <c r="C32" s="8">
        <v>28</v>
      </c>
      <c r="D32" s="8">
        <v>98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5"/>
      <c r="P32" s="9"/>
    </row>
    <row r="33" spans="2:16" x14ac:dyDescent="0.35">
      <c r="B33" s="19">
        <v>45116</v>
      </c>
      <c r="C33" s="11"/>
      <c r="D33" s="11"/>
      <c r="E33" s="20">
        <v>76</v>
      </c>
      <c r="F33" s="20"/>
      <c r="G33" s="20"/>
      <c r="H33" s="20"/>
      <c r="I33" s="20"/>
      <c r="J33" s="20"/>
      <c r="K33" s="20"/>
      <c r="L33" s="20"/>
      <c r="M33" s="20"/>
      <c r="N33" s="20"/>
      <c r="O33" s="16">
        <f>SUM(C29:E33)</f>
        <v>583</v>
      </c>
      <c r="P33" s="13">
        <f>ROUND(+O33/5,0)</f>
        <v>117</v>
      </c>
    </row>
    <row r="34" spans="2:16" x14ac:dyDescent="0.35">
      <c r="B34" s="4">
        <v>45102</v>
      </c>
      <c r="C34" s="5">
        <v>37</v>
      </c>
      <c r="D34" s="5">
        <v>78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14"/>
      <c r="P34" s="6"/>
    </row>
    <row r="35" spans="2:16" x14ac:dyDescent="0.35">
      <c r="B35" s="7">
        <v>45095</v>
      </c>
      <c r="C35" s="8">
        <v>30</v>
      </c>
      <c r="D35" s="8">
        <v>72</v>
      </c>
      <c r="E35" s="8"/>
      <c r="F35" s="8"/>
      <c r="G35" s="8"/>
      <c r="H35" s="8"/>
      <c r="I35" s="8"/>
      <c r="J35" s="8"/>
      <c r="K35" s="8"/>
      <c r="L35" s="8"/>
      <c r="M35" s="8"/>
      <c r="N35" s="8"/>
      <c r="O35" s="15"/>
      <c r="P35" s="9"/>
    </row>
    <row r="36" spans="2:16" x14ac:dyDescent="0.35">
      <c r="B36" s="7">
        <v>45088</v>
      </c>
      <c r="C36" s="8">
        <v>28</v>
      </c>
      <c r="D36" s="8">
        <v>86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5"/>
      <c r="P36" s="9"/>
    </row>
    <row r="37" spans="2:16" x14ac:dyDescent="0.35">
      <c r="B37" s="19">
        <v>45081</v>
      </c>
      <c r="C37" s="11">
        <v>32</v>
      </c>
      <c r="D37" s="11">
        <v>93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16">
        <f>SUM(C34:E37)</f>
        <v>456</v>
      </c>
      <c r="P37" s="13">
        <f>ROUND(+O37/4,0)</f>
        <v>114</v>
      </c>
    </row>
    <row r="38" spans="2:16" x14ac:dyDescent="0.35">
      <c r="B38" s="4">
        <v>45074</v>
      </c>
      <c r="C38" s="5"/>
      <c r="D38" s="5"/>
      <c r="E38" s="5">
        <f>99-6</f>
        <v>93</v>
      </c>
      <c r="F38" s="5"/>
      <c r="G38" s="5"/>
      <c r="H38" s="5"/>
      <c r="I38" s="5"/>
      <c r="J38" s="5"/>
      <c r="K38" s="5"/>
      <c r="L38" s="5"/>
      <c r="M38" s="5"/>
      <c r="N38" s="5"/>
      <c r="O38" s="14"/>
      <c r="P38" s="6"/>
    </row>
    <row r="39" spans="2:16" x14ac:dyDescent="0.35">
      <c r="B39" s="7">
        <v>45067</v>
      </c>
      <c r="C39" s="8">
        <v>30</v>
      </c>
      <c r="D39" s="8">
        <v>103</v>
      </c>
      <c r="E39" s="8"/>
      <c r="F39" s="8"/>
      <c r="G39" s="8"/>
      <c r="H39" s="8"/>
      <c r="I39" s="8"/>
      <c r="J39" s="8"/>
      <c r="K39" s="8"/>
      <c r="L39" s="8"/>
      <c r="M39" s="8"/>
      <c r="N39" s="8"/>
      <c r="O39" s="15"/>
      <c r="P39" s="9"/>
    </row>
    <row r="40" spans="2:16" x14ac:dyDescent="0.35">
      <c r="B40" s="7">
        <v>45060</v>
      </c>
      <c r="C40" s="8">
        <v>35</v>
      </c>
      <c r="D40" s="8">
        <v>128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5"/>
      <c r="P40" s="9"/>
    </row>
    <row r="41" spans="2:16" x14ac:dyDescent="0.35">
      <c r="B41" s="19">
        <v>45053</v>
      </c>
      <c r="C41" s="11">
        <v>27</v>
      </c>
      <c r="D41" s="11">
        <v>98</v>
      </c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6">
        <f>SUM(C38:E41)</f>
        <v>514</v>
      </c>
      <c r="P41" s="13">
        <f>ROUND(+O41/4,0)</f>
        <v>129</v>
      </c>
    </row>
    <row r="42" spans="2:16" x14ac:dyDescent="0.35">
      <c r="B42" s="4">
        <v>45046</v>
      </c>
      <c r="C42" s="5">
        <v>32</v>
      </c>
      <c r="D42" s="5">
        <v>116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14"/>
      <c r="P42" s="6"/>
    </row>
    <row r="43" spans="2:16" x14ac:dyDescent="0.35">
      <c r="B43" s="7">
        <v>45039</v>
      </c>
      <c r="C43" s="8">
        <v>37</v>
      </c>
      <c r="D43" s="8">
        <v>99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15"/>
      <c r="P43" s="9"/>
    </row>
    <row r="44" spans="2:16" x14ac:dyDescent="0.35">
      <c r="B44" s="7">
        <v>45032</v>
      </c>
      <c r="C44" s="8">
        <v>34</v>
      </c>
      <c r="D44" s="8">
        <v>94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5"/>
      <c r="P44" s="9"/>
    </row>
    <row r="45" spans="2:16" x14ac:dyDescent="0.35">
      <c r="B45" s="7" t="s">
        <v>24</v>
      </c>
      <c r="C45" s="8">
        <v>54</v>
      </c>
      <c r="D45" s="8">
        <v>220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5"/>
      <c r="P45" s="9"/>
    </row>
    <row r="46" spans="2:16" x14ac:dyDescent="0.35">
      <c r="B46" s="7"/>
      <c r="C46" s="8"/>
      <c r="D46" s="8"/>
      <c r="E46" s="17"/>
      <c r="F46" s="17"/>
      <c r="G46" s="17"/>
      <c r="H46" s="17">
        <v>47</v>
      </c>
      <c r="I46" s="17">
        <v>33</v>
      </c>
      <c r="J46" s="17">
        <v>28</v>
      </c>
      <c r="K46" s="17"/>
      <c r="L46" s="17"/>
      <c r="M46" s="17"/>
      <c r="N46" s="17"/>
      <c r="O46" s="15"/>
      <c r="P46" s="9"/>
    </row>
    <row r="47" spans="2:16" x14ac:dyDescent="0.35">
      <c r="B47" s="19">
        <v>45018</v>
      </c>
      <c r="C47" s="11">
        <v>43</v>
      </c>
      <c r="D47" s="11">
        <v>160</v>
      </c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16">
        <f>SUM(C42:E47)</f>
        <v>889</v>
      </c>
      <c r="P47" s="13">
        <f>ROUND(+O47/5,0)</f>
        <v>178</v>
      </c>
    </row>
    <row r="48" spans="2:16" x14ac:dyDescent="0.35">
      <c r="B48" s="4">
        <v>45014</v>
      </c>
      <c r="C48" s="5"/>
      <c r="D48" s="5"/>
      <c r="E48" s="5"/>
      <c r="F48" s="5"/>
      <c r="G48" s="5"/>
      <c r="H48" s="5"/>
      <c r="I48" s="5"/>
      <c r="J48" s="5"/>
      <c r="K48" s="5">
        <v>25</v>
      </c>
      <c r="L48" s="5">
        <v>33</v>
      </c>
      <c r="M48" s="5"/>
      <c r="N48" s="5"/>
      <c r="O48" s="14"/>
      <c r="P48" s="6"/>
    </row>
    <row r="49" spans="2:16" x14ac:dyDescent="0.35">
      <c r="B49" s="7">
        <v>45011</v>
      </c>
      <c r="C49" s="8">
        <v>25</v>
      </c>
      <c r="D49" s="8">
        <v>105</v>
      </c>
      <c r="E49" s="8"/>
      <c r="F49" s="8"/>
      <c r="G49" s="8"/>
      <c r="H49" s="8"/>
      <c r="I49" s="8"/>
      <c r="J49" s="8"/>
      <c r="K49" s="8"/>
      <c r="L49" s="8"/>
      <c r="M49" s="8"/>
      <c r="N49" s="8"/>
      <c r="O49" s="15"/>
      <c r="P49" s="9"/>
    </row>
    <row r="50" spans="2:16" x14ac:dyDescent="0.35">
      <c r="B50" s="7">
        <v>45007</v>
      </c>
      <c r="C50" s="8"/>
      <c r="D50" s="8"/>
      <c r="E50" s="8"/>
      <c r="F50" s="8"/>
      <c r="G50" s="8"/>
      <c r="H50" s="8"/>
      <c r="I50" s="8"/>
      <c r="J50" s="8"/>
      <c r="K50" s="8">
        <v>20</v>
      </c>
      <c r="L50" s="8">
        <v>20</v>
      </c>
      <c r="M50" s="8"/>
      <c r="N50" s="8"/>
      <c r="O50" s="15"/>
      <c r="P50" s="9"/>
    </row>
    <row r="51" spans="2:16" x14ac:dyDescent="0.35">
      <c r="B51" s="7">
        <v>45004</v>
      </c>
      <c r="C51" s="8">
        <v>45</v>
      </c>
      <c r="D51" s="8">
        <v>120</v>
      </c>
      <c r="E51" s="8"/>
      <c r="F51" s="8"/>
      <c r="G51" s="8"/>
      <c r="H51" s="8"/>
      <c r="I51" s="8"/>
      <c r="J51" s="8"/>
      <c r="K51" s="8"/>
      <c r="L51" s="8"/>
      <c r="M51" s="8"/>
      <c r="N51" s="8"/>
      <c r="O51" s="15"/>
      <c r="P51" s="9"/>
    </row>
    <row r="52" spans="2:16" x14ac:dyDescent="0.35">
      <c r="B52" s="7">
        <v>45000</v>
      </c>
      <c r="C52" s="8"/>
      <c r="D52" s="8"/>
      <c r="E52" s="8"/>
      <c r="F52" s="8"/>
      <c r="G52" s="8"/>
      <c r="H52" s="8"/>
      <c r="I52" s="8"/>
      <c r="J52" s="8"/>
      <c r="K52" s="8">
        <v>20</v>
      </c>
      <c r="L52" s="8">
        <v>20</v>
      </c>
      <c r="M52" s="8"/>
      <c r="N52" s="8"/>
      <c r="O52" s="15"/>
      <c r="P52" s="9"/>
    </row>
    <row r="53" spans="2:16" x14ac:dyDescent="0.35">
      <c r="B53" s="7">
        <v>44997</v>
      </c>
      <c r="C53" s="8">
        <v>30</v>
      </c>
      <c r="D53" s="8">
        <v>81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5"/>
      <c r="P53" s="9"/>
    </row>
    <row r="54" spans="2:16" x14ac:dyDescent="0.35">
      <c r="B54" s="7">
        <v>44993</v>
      </c>
      <c r="C54" s="8"/>
      <c r="D54" s="8"/>
      <c r="E54" s="17"/>
      <c r="F54" s="17"/>
      <c r="G54" s="17"/>
      <c r="H54" s="17"/>
      <c r="I54" s="17"/>
      <c r="J54" s="17"/>
      <c r="K54" s="17">
        <v>25</v>
      </c>
      <c r="L54" s="17">
        <v>20</v>
      </c>
      <c r="M54" s="17"/>
      <c r="N54" s="17"/>
      <c r="O54" s="15"/>
      <c r="P54" s="9"/>
    </row>
    <row r="55" spans="2:16" x14ac:dyDescent="0.35">
      <c r="B55" s="7">
        <v>44990</v>
      </c>
      <c r="C55" s="8">
        <v>36</v>
      </c>
      <c r="D55" s="8">
        <v>115</v>
      </c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5"/>
      <c r="P55" s="9"/>
    </row>
    <row r="56" spans="2:16" x14ac:dyDescent="0.35">
      <c r="B56" s="19">
        <v>44986</v>
      </c>
      <c r="C56" s="11"/>
      <c r="D56" s="11"/>
      <c r="E56" s="20"/>
      <c r="F56" s="20"/>
      <c r="G56" s="20"/>
      <c r="H56" s="20"/>
      <c r="I56" s="20"/>
      <c r="J56" s="20"/>
      <c r="K56" s="20">
        <v>23</v>
      </c>
      <c r="L56" s="20">
        <v>30</v>
      </c>
      <c r="M56" s="20"/>
      <c r="N56" s="20"/>
      <c r="O56" s="16">
        <f>SUM(C48:E56)</f>
        <v>557</v>
      </c>
      <c r="P56" s="13">
        <f>ROUND(+O56/4,0)</f>
        <v>139</v>
      </c>
    </row>
    <row r="57" spans="2:16" x14ac:dyDescent="0.35">
      <c r="B57" s="40" t="s">
        <v>23</v>
      </c>
      <c r="C57" s="41"/>
      <c r="D57" s="41"/>
      <c r="E57" s="41"/>
      <c r="F57" s="41"/>
      <c r="G57" s="41"/>
      <c r="H57" s="41"/>
      <c r="I57" s="41"/>
      <c r="J57" s="41"/>
      <c r="K57" s="42"/>
      <c r="L57" s="42"/>
      <c r="M57" s="41"/>
      <c r="N57" s="43"/>
      <c r="O57" s="44"/>
      <c r="P57" s="45"/>
    </row>
    <row r="58" spans="2:16" x14ac:dyDescent="0.35">
      <c r="B58" s="46"/>
      <c r="C58" s="47">
        <v>36</v>
      </c>
      <c r="D58" s="47">
        <f>99+22</f>
        <v>121</v>
      </c>
      <c r="E58" s="47"/>
      <c r="F58" s="47"/>
      <c r="G58" s="47"/>
      <c r="H58" s="47"/>
      <c r="I58" s="47"/>
      <c r="J58" s="47"/>
      <c r="K58" s="47"/>
      <c r="L58" s="47"/>
      <c r="M58" s="47"/>
      <c r="N58" s="43"/>
      <c r="O58" s="44"/>
      <c r="P58" s="45"/>
    </row>
    <row r="59" spans="2:16" x14ac:dyDescent="0.35">
      <c r="B59" s="46"/>
      <c r="C59" s="47">
        <v>48</v>
      </c>
      <c r="D59" s="47">
        <v>119</v>
      </c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4"/>
      <c r="P59" s="45"/>
    </row>
    <row r="60" spans="2:16" x14ac:dyDescent="0.35">
      <c r="B60" s="46"/>
      <c r="C60" s="47">
        <v>36</v>
      </c>
      <c r="D60" s="47">
        <v>121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4"/>
      <c r="P60" s="45"/>
    </row>
    <row r="61" spans="2:16" x14ac:dyDescent="0.35">
      <c r="B61" s="48"/>
      <c r="C61" s="47">
        <v>36</v>
      </c>
      <c r="D61" s="47">
        <v>121</v>
      </c>
      <c r="E61" s="49"/>
      <c r="F61" s="49"/>
      <c r="G61" s="49"/>
      <c r="H61" s="49"/>
      <c r="I61" s="49"/>
      <c r="J61" s="49"/>
      <c r="K61" s="49"/>
      <c r="L61" s="49"/>
      <c r="M61" s="49"/>
      <c r="N61" s="43"/>
      <c r="O61" s="50">
        <f>SUM(C57:E61)</f>
        <v>638</v>
      </c>
      <c r="P61" s="51">
        <f>ROUND(+O61/4,0)</f>
        <v>160</v>
      </c>
    </row>
    <row r="62" spans="2:16" x14ac:dyDescent="0.35">
      <c r="B62" s="4">
        <v>44955</v>
      </c>
      <c r="C62" s="5"/>
      <c r="D62" s="5"/>
      <c r="E62" s="5">
        <v>72</v>
      </c>
      <c r="F62" s="5"/>
      <c r="G62" s="5"/>
      <c r="H62" s="5"/>
      <c r="I62" s="5"/>
      <c r="J62" s="5"/>
      <c r="K62" s="5"/>
      <c r="L62" s="5"/>
      <c r="M62" s="5">
        <v>52</v>
      </c>
      <c r="N62" s="5"/>
      <c r="O62" s="14"/>
      <c r="P62" s="6"/>
    </row>
    <row r="63" spans="2:16" x14ac:dyDescent="0.35">
      <c r="B63" s="7">
        <v>44948</v>
      </c>
      <c r="C63" s="8">
        <v>36</v>
      </c>
      <c r="D63" s="8">
        <v>99</v>
      </c>
      <c r="E63" s="8"/>
      <c r="F63" s="8"/>
      <c r="G63" s="8"/>
      <c r="H63" s="8"/>
      <c r="I63" s="8"/>
      <c r="J63" s="8"/>
      <c r="K63" s="8"/>
      <c r="L63" s="8"/>
      <c r="M63" s="8"/>
      <c r="N63" s="8"/>
      <c r="O63" s="15"/>
      <c r="P63" s="9"/>
    </row>
    <row r="64" spans="2:16" x14ac:dyDescent="0.35">
      <c r="B64" s="7">
        <v>44941</v>
      </c>
      <c r="C64" s="8">
        <v>48</v>
      </c>
      <c r="D64" s="8">
        <v>119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5"/>
      <c r="P64" s="9"/>
    </row>
    <row r="65" spans="1:16" x14ac:dyDescent="0.35">
      <c r="B65" s="7">
        <v>44934</v>
      </c>
      <c r="C65" s="8">
        <v>36</v>
      </c>
      <c r="D65" s="8">
        <v>121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5"/>
      <c r="P65" s="9"/>
    </row>
    <row r="66" spans="1:16" x14ac:dyDescent="0.35">
      <c r="B66" s="19">
        <v>44927</v>
      </c>
      <c r="C66" s="11"/>
      <c r="D66" s="11"/>
      <c r="E66" s="20">
        <v>54</v>
      </c>
      <c r="F66" s="20"/>
      <c r="G66" s="20"/>
      <c r="H66" s="20"/>
      <c r="I66" s="20"/>
      <c r="J66" s="20"/>
      <c r="K66" s="20"/>
      <c r="L66" s="20"/>
      <c r="M66" s="20"/>
      <c r="N66" s="20"/>
      <c r="O66" s="16">
        <f>SUM(C62:E66)</f>
        <v>585</v>
      </c>
      <c r="P66" s="13">
        <f>ROUND(+O66/5,0)</f>
        <v>117</v>
      </c>
    </row>
    <row r="67" spans="1:16" s="23" customFormat="1" x14ac:dyDescent="0.35">
      <c r="B67" s="21" t="s">
        <v>12</v>
      </c>
      <c r="C67" s="22">
        <f>SUM(C3:C66)</f>
        <v>1626</v>
      </c>
      <c r="D67" s="22">
        <f t="shared" ref="D67:O67" si="0">SUM(D3:D66)</f>
        <v>5561</v>
      </c>
      <c r="E67" s="22">
        <f t="shared" si="0"/>
        <v>882</v>
      </c>
      <c r="F67" s="22">
        <f t="shared" si="0"/>
        <v>199</v>
      </c>
      <c r="G67" s="22">
        <f t="shared" si="0"/>
        <v>165</v>
      </c>
      <c r="H67" s="22">
        <f t="shared" si="0"/>
        <v>47</v>
      </c>
      <c r="I67" s="22">
        <f t="shared" si="0"/>
        <v>33</v>
      </c>
      <c r="J67" s="22">
        <f t="shared" si="0"/>
        <v>28</v>
      </c>
      <c r="K67" s="22">
        <f t="shared" si="0"/>
        <v>113</v>
      </c>
      <c r="L67" s="22">
        <f t="shared" si="0"/>
        <v>123</v>
      </c>
      <c r="M67" s="22">
        <f t="shared" si="0"/>
        <v>52</v>
      </c>
      <c r="N67" s="22">
        <f t="shared" si="0"/>
        <v>349</v>
      </c>
      <c r="O67" s="22">
        <f t="shared" si="0"/>
        <v>8069</v>
      </c>
    </row>
    <row r="68" spans="1:16" x14ac:dyDescent="0.35">
      <c r="B68" s="21" t="s">
        <v>2</v>
      </c>
      <c r="C68" s="22">
        <f>+ROUND(C67/COUNT(C3:C66),0)</f>
        <v>36</v>
      </c>
      <c r="D68" s="22">
        <f t="shared" ref="D68:O68" si="1">+ROUND(D67/COUNT(D3:D66),0)</f>
        <v>124</v>
      </c>
      <c r="E68" s="22">
        <f t="shared" si="1"/>
        <v>110</v>
      </c>
      <c r="F68" s="22">
        <f t="shared" si="1"/>
        <v>199</v>
      </c>
      <c r="G68" s="22">
        <f t="shared" si="1"/>
        <v>165</v>
      </c>
      <c r="H68" s="22">
        <f t="shared" si="1"/>
        <v>47</v>
      </c>
      <c r="I68" s="22">
        <f t="shared" si="1"/>
        <v>33</v>
      </c>
      <c r="J68" s="22">
        <f t="shared" si="1"/>
        <v>28</v>
      </c>
      <c r="K68" s="22">
        <f t="shared" si="1"/>
        <v>23</v>
      </c>
      <c r="L68" s="22">
        <f t="shared" si="1"/>
        <v>25</v>
      </c>
      <c r="M68" s="22">
        <f t="shared" si="1"/>
        <v>52</v>
      </c>
      <c r="N68" s="22">
        <f t="shared" si="1"/>
        <v>116</v>
      </c>
      <c r="O68" s="22">
        <f t="shared" si="1"/>
        <v>672</v>
      </c>
    </row>
    <row r="69" spans="1:16" x14ac:dyDescent="0.35">
      <c r="B69" s="27" t="s">
        <v>13</v>
      </c>
      <c r="C69" s="3">
        <f>SUM(C21:C66)/COUNT(C21:C66)</f>
        <v>34.060606060606062</v>
      </c>
      <c r="D69" s="3">
        <f t="shared" ref="D69:E69" si="2">SUM(D21:D66)/COUNT(D21:D66)</f>
        <v>108.09090909090909</v>
      </c>
      <c r="E69" s="3">
        <f t="shared" si="2"/>
        <v>77</v>
      </c>
      <c r="O69" s="3">
        <f t="shared" ref="O69" si="3">SUM(O21:O66)/COUNT(O21:O66)</f>
        <v>586.77777777777783</v>
      </c>
      <c r="P69" t="s">
        <v>19</v>
      </c>
    </row>
    <row r="70" spans="1:16" x14ac:dyDescent="0.35">
      <c r="B70" s="28" t="s">
        <v>14</v>
      </c>
      <c r="C70" s="3">
        <f>SUM(C3:C20)/COUNT(C3:C20)</f>
        <v>41.833333333333336</v>
      </c>
      <c r="D70" s="3">
        <f t="shared" ref="D70:E70" si="4">SUM(D3:D20)/COUNT(D3:D20)</f>
        <v>166.16666666666666</v>
      </c>
      <c r="E70" s="3">
        <f t="shared" si="4"/>
        <v>165.66666666666666</v>
      </c>
      <c r="F70" s="3"/>
      <c r="G70" s="3"/>
      <c r="H70" s="3"/>
      <c r="I70" s="3"/>
      <c r="J70" s="3"/>
      <c r="K70" s="3"/>
      <c r="L70" s="3"/>
      <c r="M70" s="3"/>
      <c r="N70" s="3"/>
      <c r="O70" s="3">
        <f t="shared" ref="O70" si="5">SUM(O3:O20)/COUNT(O3:O20)</f>
        <v>929.33333333333337</v>
      </c>
      <c r="P70" t="s">
        <v>19</v>
      </c>
    </row>
    <row r="71" spans="1:16" x14ac:dyDescent="0.35">
      <c r="A71" t="s">
        <v>22</v>
      </c>
      <c r="C71" s="2"/>
      <c r="D71" s="2"/>
    </row>
    <row r="72" spans="1:16" x14ac:dyDescent="0.35">
      <c r="C72" s="2"/>
      <c r="D72" s="2"/>
      <c r="F72">
        <f>4691/33</f>
        <v>142.15151515151516</v>
      </c>
      <c r="H72">
        <f>8069/98</f>
        <v>82.336734693877546</v>
      </c>
    </row>
    <row r="73" spans="1:16" x14ac:dyDescent="0.35">
      <c r="C73" s="2"/>
      <c r="D73" s="2"/>
    </row>
    <row r="74" spans="1:16" x14ac:dyDescent="0.35">
      <c r="C74" s="2"/>
      <c r="D74" s="2"/>
    </row>
    <row r="75" spans="1:16" x14ac:dyDescent="0.35">
      <c r="C75" s="2"/>
      <c r="D75" s="2"/>
    </row>
    <row r="76" spans="1:16" x14ac:dyDescent="0.35">
      <c r="C76" s="2"/>
      <c r="D76" s="2"/>
    </row>
    <row r="77" spans="1:16" x14ac:dyDescent="0.35">
      <c r="C77" s="2"/>
      <c r="D77" s="2"/>
    </row>
    <row r="78" spans="1:16" x14ac:dyDescent="0.35">
      <c r="C78" s="2"/>
      <c r="D78" s="2"/>
    </row>
    <row r="79" spans="1:16" x14ac:dyDescent="0.35">
      <c r="C79" s="2"/>
      <c r="D79" s="2"/>
    </row>
    <row r="80" spans="1:16" x14ac:dyDescent="0.35">
      <c r="C80" s="2"/>
      <c r="D80" s="2"/>
    </row>
    <row r="81" spans="3:4" x14ac:dyDescent="0.35">
      <c r="C81" s="2"/>
      <c r="D81" s="2"/>
    </row>
    <row r="82" spans="3:4" x14ac:dyDescent="0.35">
      <c r="C82" s="2"/>
      <c r="D82" s="2"/>
    </row>
    <row r="83" spans="3:4" x14ac:dyDescent="0.35">
      <c r="C83" s="2"/>
      <c r="D83" s="2"/>
    </row>
    <row r="84" spans="3:4" x14ac:dyDescent="0.35">
      <c r="C84" s="2"/>
      <c r="D84" s="2"/>
    </row>
    <row r="85" spans="3:4" x14ac:dyDescent="0.35">
      <c r="C85" s="2"/>
      <c r="D85" s="2"/>
    </row>
    <row r="86" spans="3:4" x14ac:dyDescent="0.35">
      <c r="C86" s="2"/>
      <c r="D86" s="2"/>
    </row>
    <row r="87" spans="3:4" x14ac:dyDescent="0.35">
      <c r="C87" s="2"/>
      <c r="D87" s="2"/>
    </row>
    <row r="88" spans="3:4" x14ac:dyDescent="0.35">
      <c r="C88" s="2"/>
      <c r="D88" s="2"/>
    </row>
    <row r="89" spans="3:4" x14ac:dyDescent="0.35">
      <c r="C89" s="2"/>
      <c r="D89" s="2"/>
    </row>
    <row r="90" spans="3:4" x14ac:dyDescent="0.35">
      <c r="C90" s="2"/>
      <c r="D90" s="2"/>
    </row>
    <row r="91" spans="3:4" x14ac:dyDescent="0.35">
      <c r="C91" s="2"/>
      <c r="D91" s="2"/>
    </row>
    <row r="92" spans="3:4" x14ac:dyDescent="0.35">
      <c r="C92" s="2"/>
      <c r="D92" s="2"/>
    </row>
    <row r="93" spans="3:4" x14ac:dyDescent="0.35">
      <c r="C93" s="2"/>
      <c r="D93" s="2"/>
    </row>
    <row r="94" spans="3:4" x14ac:dyDescent="0.35">
      <c r="C94" s="2"/>
      <c r="D94" s="2"/>
    </row>
    <row r="95" spans="3:4" x14ac:dyDescent="0.35">
      <c r="C95" s="2"/>
      <c r="D95" s="2"/>
    </row>
    <row r="96" spans="3:4" x14ac:dyDescent="0.35">
      <c r="C96" s="2"/>
      <c r="D96" s="2"/>
    </row>
    <row r="97" spans="3:4" x14ac:dyDescent="0.35">
      <c r="C97" s="2"/>
      <c r="D97" s="2"/>
    </row>
    <row r="98" spans="3:4" x14ac:dyDescent="0.35">
      <c r="C98" s="2"/>
      <c r="D98" s="2"/>
    </row>
    <row r="99" spans="3:4" x14ac:dyDescent="0.35">
      <c r="C99" s="2"/>
      <c r="D99" s="2"/>
    </row>
    <row r="100" spans="3:4" x14ac:dyDescent="0.35">
      <c r="C100" s="2"/>
      <c r="D100" s="2"/>
    </row>
    <row r="101" spans="3:4" x14ac:dyDescent="0.35">
      <c r="C101" s="2"/>
      <c r="D101" s="2"/>
    </row>
    <row r="102" spans="3:4" x14ac:dyDescent="0.35">
      <c r="C102" s="2"/>
      <c r="D102" s="2"/>
    </row>
    <row r="103" spans="3:4" x14ac:dyDescent="0.35">
      <c r="C103" s="2"/>
      <c r="D103" s="2"/>
    </row>
    <row r="104" spans="3:4" x14ac:dyDescent="0.35">
      <c r="C104" s="2"/>
      <c r="D104" s="2"/>
    </row>
    <row r="105" spans="3:4" x14ac:dyDescent="0.35">
      <c r="C105" s="2"/>
      <c r="D105" s="2"/>
    </row>
    <row r="106" spans="3:4" x14ac:dyDescent="0.35">
      <c r="C106" s="2"/>
      <c r="D106" s="2"/>
    </row>
    <row r="107" spans="3:4" x14ac:dyDescent="0.35">
      <c r="C107" s="2"/>
      <c r="D107" s="2"/>
    </row>
    <row r="108" spans="3:4" x14ac:dyDescent="0.35">
      <c r="C108" s="2"/>
      <c r="D108" s="2"/>
    </row>
    <row r="109" spans="3:4" x14ac:dyDescent="0.35">
      <c r="C109" s="2"/>
      <c r="D109" s="2"/>
    </row>
    <row r="110" spans="3:4" x14ac:dyDescent="0.35">
      <c r="C110" s="2"/>
      <c r="D110" s="2"/>
    </row>
    <row r="111" spans="3:4" x14ac:dyDescent="0.35">
      <c r="C111" s="2"/>
      <c r="D111" s="2"/>
    </row>
    <row r="112" spans="3:4" x14ac:dyDescent="0.35">
      <c r="C112" s="2"/>
      <c r="D112" s="2"/>
    </row>
    <row r="113" spans="3:4" x14ac:dyDescent="0.35">
      <c r="C113" s="2"/>
      <c r="D113" s="2"/>
    </row>
    <row r="114" spans="3:4" x14ac:dyDescent="0.35">
      <c r="C114" s="2"/>
      <c r="D114" s="2"/>
    </row>
    <row r="115" spans="3:4" x14ac:dyDescent="0.35">
      <c r="C115" s="2"/>
      <c r="D115" s="2"/>
    </row>
    <row r="116" spans="3:4" x14ac:dyDescent="0.35">
      <c r="C116" s="2"/>
      <c r="D116" s="2"/>
    </row>
    <row r="117" spans="3:4" x14ac:dyDescent="0.35">
      <c r="C117" s="2"/>
      <c r="D117" s="2"/>
    </row>
    <row r="118" spans="3:4" x14ac:dyDescent="0.35">
      <c r="C118" s="2"/>
      <c r="D118" s="2"/>
    </row>
    <row r="119" spans="3:4" x14ac:dyDescent="0.35">
      <c r="C119" s="2"/>
      <c r="D119" s="2"/>
    </row>
    <row r="120" spans="3:4" x14ac:dyDescent="0.35">
      <c r="C120" s="2"/>
      <c r="D120" s="2"/>
    </row>
    <row r="121" spans="3:4" x14ac:dyDescent="0.35">
      <c r="C121" s="2"/>
      <c r="D121" s="2"/>
    </row>
    <row r="122" spans="3:4" x14ac:dyDescent="0.35">
      <c r="C122" s="2"/>
      <c r="D122" s="2"/>
    </row>
    <row r="123" spans="3:4" x14ac:dyDescent="0.35">
      <c r="C123" s="2"/>
      <c r="D123" s="2"/>
    </row>
    <row r="124" spans="3:4" x14ac:dyDescent="0.35">
      <c r="C124" s="2"/>
      <c r="D124" s="2"/>
    </row>
    <row r="125" spans="3:4" x14ac:dyDescent="0.35">
      <c r="C125" s="2"/>
      <c r="D125" s="2"/>
    </row>
    <row r="126" spans="3:4" x14ac:dyDescent="0.35">
      <c r="C126" s="2"/>
      <c r="D126" s="2"/>
    </row>
    <row r="127" spans="3:4" x14ac:dyDescent="0.35">
      <c r="C127" s="2"/>
      <c r="D127" s="2"/>
    </row>
    <row r="128" spans="3:4" x14ac:dyDescent="0.35">
      <c r="C128" s="2"/>
      <c r="D128" s="2"/>
    </row>
    <row r="129" spans="3:4" x14ac:dyDescent="0.35">
      <c r="C129" s="2"/>
      <c r="D129" s="2"/>
    </row>
    <row r="130" spans="3:4" x14ac:dyDescent="0.35">
      <c r="C130" s="2"/>
      <c r="D130" s="2"/>
    </row>
    <row r="131" spans="3:4" x14ac:dyDescent="0.35">
      <c r="C131" s="2"/>
      <c r="D131" s="2"/>
    </row>
    <row r="132" spans="3:4" x14ac:dyDescent="0.35">
      <c r="C132" s="2"/>
      <c r="D132" s="2"/>
    </row>
    <row r="133" spans="3:4" x14ac:dyDescent="0.35">
      <c r="C133" s="2"/>
      <c r="D133" s="2"/>
    </row>
    <row r="134" spans="3:4" x14ac:dyDescent="0.35">
      <c r="C134" s="2"/>
      <c r="D134" s="2"/>
    </row>
    <row r="135" spans="3:4" x14ac:dyDescent="0.35">
      <c r="C135" s="2"/>
      <c r="D135" s="2"/>
    </row>
    <row r="136" spans="3:4" x14ac:dyDescent="0.35">
      <c r="C136" s="2"/>
      <c r="D136" s="2"/>
    </row>
    <row r="137" spans="3:4" x14ac:dyDescent="0.35">
      <c r="C137" s="2"/>
      <c r="D137" s="2"/>
    </row>
    <row r="138" spans="3:4" x14ac:dyDescent="0.35">
      <c r="C138" s="2"/>
      <c r="D138" s="2"/>
    </row>
    <row r="139" spans="3:4" x14ac:dyDescent="0.35">
      <c r="C139" s="2"/>
      <c r="D139" s="2"/>
    </row>
    <row r="140" spans="3:4" x14ac:dyDescent="0.35">
      <c r="C140" s="2"/>
      <c r="D140" s="2"/>
    </row>
    <row r="141" spans="3:4" x14ac:dyDescent="0.35">
      <c r="C141" s="2"/>
      <c r="D141" s="2"/>
    </row>
    <row r="142" spans="3:4" x14ac:dyDescent="0.35">
      <c r="C142" s="2"/>
      <c r="D142" s="2"/>
    </row>
    <row r="143" spans="3:4" x14ac:dyDescent="0.35">
      <c r="C143" s="2"/>
      <c r="D143" s="2"/>
    </row>
    <row r="144" spans="3:4" x14ac:dyDescent="0.35">
      <c r="C144" s="2"/>
      <c r="D144" s="2"/>
    </row>
    <row r="145" spans="3:4" x14ac:dyDescent="0.35">
      <c r="C145" s="2"/>
      <c r="D145" s="2"/>
    </row>
    <row r="146" spans="3:4" x14ac:dyDescent="0.35">
      <c r="C146" s="2"/>
      <c r="D146" s="2"/>
    </row>
    <row r="147" spans="3:4" x14ac:dyDescent="0.35">
      <c r="C147" s="2"/>
      <c r="D147" s="2"/>
    </row>
    <row r="148" spans="3:4" x14ac:dyDescent="0.35">
      <c r="C148" s="2"/>
      <c r="D148" s="2"/>
    </row>
    <row r="149" spans="3:4" x14ac:dyDescent="0.35">
      <c r="C149" s="2"/>
      <c r="D149" s="2"/>
    </row>
    <row r="150" spans="3:4" x14ac:dyDescent="0.35">
      <c r="C150" s="2"/>
      <c r="D150" s="2"/>
    </row>
    <row r="151" spans="3:4" x14ac:dyDescent="0.35">
      <c r="C151" s="2"/>
      <c r="D151" s="2"/>
    </row>
    <row r="152" spans="3:4" x14ac:dyDescent="0.35">
      <c r="C152" s="2"/>
      <c r="D152" s="2"/>
    </row>
    <row r="153" spans="3:4" x14ac:dyDescent="0.35">
      <c r="C153" s="2"/>
      <c r="D153" s="2"/>
    </row>
    <row r="154" spans="3:4" x14ac:dyDescent="0.35">
      <c r="C154" s="2"/>
      <c r="D154" s="2"/>
    </row>
    <row r="155" spans="3:4" x14ac:dyDescent="0.35">
      <c r="C155" s="2"/>
      <c r="D155" s="2"/>
    </row>
    <row r="156" spans="3:4" x14ac:dyDescent="0.35">
      <c r="C156" s="2"/>
      <c r="D156" s="2"/>
    </row>
    <row r="157" spans="3:4" x14ac:dyDescent="0.35">
      <c r="C157" s="2"/>
      <c r="D157" s="2"/>
    </row>
    <row r="158" spans="3:4" x14ac:dyDescent="0.35">
      <c r="C158" s="2"/>
      <c r="D158" s="2"/>
    </row>
    <row r="159" spans="3:4" x14ac:dyDescent="0.35">
      <c r="C159" s="2"/>
      <c r="D159" s="2"/>
    </row>
    <row r="160" spans="3:4" x14ac:dyDescent="0.35">
      <c r="C160" s="2"/>
      <c r="D160" s="2"/>
    </row>
    <row r="161" spans="3:4" x14ac:dyDescent="0.35">
      <c r="C161" s="2"/>
      <c r="D161" s="2"/>
    </row>
    <row r="162" spans="3:4" x14ac:dyDescent="0.35">
      <c r="C162" s="2"/>
      <c r="D162" s="2"/>
    </row>
    <row r="163" spans="3:4" x14ac:dyDescent="0.35">
      <c r="C163" s="2"/>
      <c r="D163" s="2"/>
    </row>
    <row r="164" spans="3:4" x14ac:dyDescent="0.35">
      <c r="C164" s="2"/>
      <c r="D164" s="2"/>
    </row>
    <row r="165" spans="3:4" x14ac:dyDescent="0.35">
      <c r="C165" s="2"/>
      <c r="D165" s="2"/>
    </row>
    <row r="166" spans="3:4" x14ac:dyDescent="0.35">
      <c r="C166" s="2"/>
      <c r="D166" s="2"/>
    </row>
    <row r="167" spans="3:4" x14ac:dyDescent="0.35">
      <c r="C167" s="2"/>
      <c r="D167" s="2"/>
    </row>
    <row r="168" spans="3:4" x14ac:dyDescent="0.35">
      <c r="C168" s="2"/>
      <c r="D168" s="2"/>
    </row>
    <row r="169" spans="3:4" x14ac:dyDescent="0.35">
      <c r="C169" s="2"/>
      <c r="D169" s="2"/>
    </row>
    <row r="170" spans="3:4" x14ac:dyDescent="0.35">
      <c r="C170" s="2"/>
      <c r="D170" s="2"/>
    </row>
    <row r="171" spans="3:4" x14ac:dyDescent="0.35">
      <c r="C171" s="2"/>
      <c r="D171" s="2"/>
    </row>
    <row r="172" spans="3:4" x14ac:dyDescent="0.35">
      <c r="C172" s="2"/>
      <c r="D172" s="2"/>
    </row>
    <row r="173" spans="3:4" x14ac:dyDescent="0.35">
      <c r="C173" s="2"/>
      <c r="D173" s="2"/>
    </row>
    <row r="174" spans="3:4" x14ac:dyDescent="0.35">
      <c r="C174" s="2"/>
      <c r="D174" s="2"/>
    </row>
    <row r="175" spans="3:4" x14ac:dyDescent="0.35">
      <c r="C175" s="2"/>
      <c r="D175" s="2"/>
    </row>
    <row r="176" spans="3:4" x14ac:dyDescent="0.35">
      <c r="C176" s="2"/>
      <c r="D176" s="2"/>
    </row>
    <row r="177" spans="3:4" x14ac:dyDescent="0.35">
      <c r="C177" s="2"/>
      <c r="D177" s="2"/>
    </row>
    <row r="178" spans="3:4" x14ac:dyDescent="0.35">
      <c r="C178" s="2"/>
      <c r="D178" s="2"/>
    </row>
    <row r="179" spans="3:4" x14ac:dyDescent="0.35">
      <c r="C179" s="2"/>
      <c r="D179" s="2"/>
    </row>
    <row r="180" spans="3:4" x14ac:dyDescent="0.35">
      <c r="C180" s="2"/>
      <c r="D180" s="2"/>
    </row>
    <row r="181" spans="3:4" x14ac:dyDescent="0.35">
      <c r="C181" s="2"/>
      <c r="D181" s="2"/>
    </row>
    <row r="182" spans="3:4" x14ac:dyDescent="0.35">
      <c r="C182" s="2"/>
      <c r="D182" s="2"/>
    </row>
    <row r="183" spans="3:4" x14ac:dyDescent="0.35">
      <c r="C183" s="2"/>
      <c r="D183" s="2"/>
    </row>
    <row r="184" spans="3:4" x14ac:dyDescent="0.35">
      <c r="C184" s="2"/>
      <c r="D184" s="2"/>
    </row>
    <row r="185" spans="3:4" x14ac:dyDescent="0.35">
      <c r="C185" s="2"/>
      <c r="D185" s="2"/>
    </row>
    <row r="186" spans="3:4" x14ac:dyDescent="0.35">
      <c r="C186" s="2"/>
      <c r="D186" s="2"/>
    </row>
    <row r="187" spans="3:4" x14ac:dyDescent="0.35">
      <c r="C187" s="2"/>
      <c r="D187" s="2"/>
    </row>
    <row r="188" spans="3:4" x14ac:dyDescent="0.35">
      <c r="C188" s="2"/>
      <c r="D188" s="2"/>
    </row>
    <row r="189" spans="3:4" x14ac:dyDescent="0.35">
      <c r="C189" s="2"/>
      <c r="D189" s="2"/>
    </row>
    <row r="190" spans="3:4" x14ac:dyDescent="0.35">
      <c r="C190" s="2"/>
      <c r="D190" s="2"/>
    </row>
    <row r="191" spans="3:4" x14ac:dyDescent="0.35">
      <c r="C191" s="2"/>
      <c r="D191" s="2"/>
    </row>
    <row r="192" spans="3:4" x14ac:dyDescent="0.35">
      <c r="C192" s="2"/>
      <c r="D192" s="2"/>
    </row>
    <row r="193" spans="3:4" x14ac:dyDescent="0.35">
      <c r="C193" s="2"/>
      <c r="D193" s="2"/>
    </row>
    <row r="194" spans="3:4" x14ac:dyDescent="0.35">
      <c r="C194" s="2"/>
      <c r="D194" s="2"/>
    </row>
    <row r="195" spans="3:4" x14ac:dyDescent="0.35">
      <c r="C195" s="2"/>
      <c r="D195" s="2"/>
    </row>
    <row r="196" spans="3:4" x14ac:dyDescent="0.35">
      <c r="C196" s="2"/>
      <c r="D196" s="2"/>
    </row>
    <row r="197" spans="3:4" x14ac:dyDescent="0.35">
      <c r="C197" s="2"/>
      <c r="D197" s="2"/>
    </row>
    <row r="198" spans="3:4" x14ac:dyDescent="0.35">
      <c r="C198" s="2"/>
      <c r="D198" s="2"/>
    </row>
    <row r="199" spans="3:4" x14ac:dyDescent="0.35">
      <c r="C199" s="2"/>
      <c r="D199" s="2"/>
    </row>
    <row r="200" spans="3:4" x14ac:dyDescent="0.35">
      <c r="C200" s="2"/>
      <c r="D200" s="2"/>
    </row>
    <row r="201" spans="3:4" x14ac:dyDescent="0.35">
      <c r="C201" s="2"/>
      <c r="D201" s="2"/>
    </row>
    <row r="202" spans="3:4" x14ac:dyDescent="0.35">
      <c r="C202" s="2"/>
      <c r="D202" s="2"/>
    </row>
    <row r="203" spans="3:4" x14ac:dyDescent="0.35">
      <c r="C203" s="2"/>
      <c r="D203" s="2"/>
    </row>
    <row r="204" spans="3:4" x14ac:dyDescent="0.35">
      <c r="C204" s="2"/>
      <c r="D204" s="2"/>
    </row>
    <row r="205" spans="3:4" x14ac:dyDescent="0.35">
      <c r="C205" s="2"/>
      <c r="D205" s="2"/>
    </row>
    <row r="206" spans="3:4" x14ac:dyDescent="0.35">
      <c r="C206" s="2"/>
      <c r="D206" s="2"/>
    </row>
  </sheetData>
  <mergeCells count="8">
    <mergeCell ref="F1:G1"/>
    <mergeCell ref="C1:E1"/>
    <mergeCell ref="O1:O2"/>
    <mergeCell ref="P1:P2"/>
    <mergeCell ref="H1:H2"/>
    <mergeCell ref="I1:J1"/>
    <mergeCell ref="N1:N2"/>
    <mergeCell ref="K1:L1"/>
  </mergeCells>
  <pageMargins left="0.7" right="0.7" top="0.75" bottom="0.75" header="0.3" footer="0.3"/>
  <pageSetup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topLeftCell="A14" workbookViewId="0">
      <selection activeCell="D20" sqref="D20"/>
    </sheetView>
  </sheetViews>
  <sheetFormatPr defaultRowHeight="14.5" x14ac:dyDescent="0.35"/>
  <cols>
    <col min="1" max="1" width="28.1796875" customWidth="1"/>
    <col min="3" max="3" width="8.7265625" customWidth="1"/>
  </cols>
  <sheetData>
    <row r="1" spans="1:7" ht="21" x14ac:dyDescent="0.5">
      <c r="A1" s="59" t="s">
        <v>30</v>
      </c>
      <c r="B1" s="59"/>
      <c r="C1" s="59"/>
      <c r="D1" s="59"/>
      <c r="E1" s="59"/>
    </row>
    <row r="2" spans="1:7" ht="15.5" x14ac:dyDescent="0.35">
      <c r="A2" s="58" t="s">
        <v>41</v>
      </c>
      <c r="B2" s="58"/>
      <c r="C2" s="58"/>
      <c r="D2" s="58"/>
      <c r="E2" s="58"/>
      <c r="F2" s="57"/>
    </row>
    <row r="3" spans="1:7" ht="59" x14ac:dyDescent="0.45">
      <c r="A3" s="38"/>
      <c r="B3" s="60" t="s">
        <v>35</v>
      </c>
      <c r="C3" s="60" t="s">
        <v>36</v>
      </c>
      <c r="D3" s="37" t="s">
        <v>33</v>
      </c>
      <c r="E3" s="37" t="s">
        <v>20</v>
      </c>
      <c r="F3" s="37"/>
      <c r="G3" s="37"/>
    </row>
    <row r="4" spans="1:7" x14ac:dyDescent="0.35">
      <c r="A4" s="52" t="s">
        <v>28</v>
      </c>
      <c r="B4" s="36"/>
      <c r="C4" s="36"/>
      <c r="D4" s="37"/>
      <c r="E4" s="37"/>
      <c r="F4" s="37"/>
      <c r="G4" s="37"/>
    </row>
    <row r="5" spans="1:7" x14ac:dyDescent="0.35">
      <c r="A5" s="23" t="s">
        <v>25</v>
      </c>
      <c r="B5" s="61">
        <f>+'2023'!C69</f>
        <v>34.060606060606062</v>
      </c>
      <c r="C5" s="61">
        <f>+'2023'!D69</f>
        <v>108.09090909090909</v>
      </c>
      <c r="D5" s="61">
        <f>+B5+C5</f>
        <v>142.15151515151516</v>
      </c>
      <c r="E5" s="61">
        <f>+'2023'!E69</f>
        <v>77</v>
      </c>
      <c r="F5" s="39"/>
      <c r="G5" s="39"/>
    </row>
    <row r="6" spans="1:7" x14ac:dyDescent="0.35">
      <c r="B6" s="62"/>
      <c r="C6" s="62"/>
      <c r="D6" s="62"/>
      <c r="E6" s="62"/>
      <c r="F6" s="39"/>
      <c r="G6" s="39"/>
    </row>
    <row r="7" spans="1:7" x14ac:dyDescent="0.35">
      <c r="A7" s="53" t="s">
        <v>37</v>
      </c>
      <c r="B7" s="62"/>
      <c r="C7" s="62"/>
      <c r="D7" s="62"/>
      <c r="E7" s="62"/>
      <c r="F7" s="39"/>
      <c r="G7" s="39"/>
    </row>
    <row r="8" spans="1:7" x14ac:dyDescent="0.35">
      <c r="A8" t="s">
        <v>27</v>
      </c>
      <c r="B8" s="62">
        <f>+'2023'!C70</f>
        <v>41.833333333333336</v>
      </c>
      <c r="C8" s="62">
        <f>+'2023'!D70</f>
        <v>166.16666666666666</v>
      </c>
      <c r="D8" s="62">
        <f>+B8+C8</f>
        <v>208</v>
      </c>
      <c r="E8" s="62">
        <f>+'2023'!E70</f>
        <v>165.66666666666666</v>
      </c>
    </row>
    <row r="9" spans="1:7" x14ac:dyDescent="0.35">
      <c r="A9" t="s">
        <v>26</v>
      </c>
      <c r="B9" s="62">
        <f>+'2024'!C70</f>
        <v>39</v>
      </c>
      <c r="C9" s="62">
        <f>+'2024'!D70</f>
        <v>169</v>
      </c>
      <c r="D9" s="63">
        <f>+B9+C9</f>
        <v>208</v>
      </c>
      <c r="E9" s="62">
        <f>+'2024'!E70</f>
        <v>172</v>
      </c>
    </row>
    <row r="10" spans="1:7" x14ac:dyDescent="0.35">
      <c r="A10" s="23" t="s">
        <v>32</v>
      </c>
      <c r="B10" s="61">
        <f>(SUM('2023'!C3:C20)+SUM('2024'!C56:C68))/(COUNT('2023'!C3:C20)+COUNT('2024'!C56:C68))</f>
        <v>40.6</v>
      </c>
      <c r="C10" s="61">
        <f>(SUM('2023'!D3:D20)+SUM('2024'!D56:D68))/(COUNT('2023'!D3:D20)+COUNT('2024'!D56:D68))</f>
        <v>167.45</v>
      </c>
      <c r="D10" s="61">
        <f>+B10+C10</f>
        <v>208.04999999999998</v>
      </c>
      <c r="E10" s="61">
        <f>(SUM('2023'!E3:E20)+SUM('2024'!E56:E68))/(COUNT('2023'!E3:E20)+COUNT('2024'!E56:E68))</f>
        <v>167.25</v>
      </c>
    </row>
    <row r="12" spans="1:7" x14ac:dyDescent="0.35">
      <c r="A12" s="23" t="s">
        <v>29</v>
      </c>
    </row>
    <row r="13" spans="1:7" ht="45" customHeight="1" x14ac:dyDescent="0.35">
      <c r="A13" s="56" t="s">
        <v>31</v>
      </c>
      <c r="B13" s="56"/>
      <c r="C13" s="56"/>
      <c r="D13" s="56"/>
      <c r="E13" s="56"/>
    </row>
    <row r="14" spans="1:7" ht="47" customHeight="1" x14ac:dyDescent="0.35">
      <c r="A14" s="54" t="s">
        <v>39</v>
      </c>
      <c r="B14" s="54"/>
      <c r="C14" s="54"/>
      <c r="D14" s="54"/>
      <c r="E14" s="54"/>
    </row>
    <row r="15" spans="1:7" ht="35" customHeight="1" x14ac:dyDescent="0.35">
      <c r="A15" s="54" t="s">
        <v>42</v>
      </c>
      <c r="B15" s="54"/>
      <c r="C15" s="54"/>
      <c r="D15" s="54"/>
      <c r="E15" s="54"/>
    </row>
    <row r="16" spans="1:7" ht="45.5" customHeight="1" x14ac:dyDescent="0.35">
      <c r="A16" s="54" t="s">
        <v>38</v>
      </c>
      <c r="B16" s="54"/>
      <c r="C16" s="54"/>
      <c r="D16" s="54"/>
      <c r="E16" s="54"/>
    </row>
    <row r="17" spans="1:5" ht="43.5" customHeight="1" x14ac:dyDescent="0.35">
      <c r="A17" s="54" t="s">
        <v>34</v>
      </c>
      <c r="B17" s="54"/>
      <c r="C17" s="54"/>
      <c r="D17" s="54"/>
      <c r="E17" s="54"/>
    </row>
  </sheetData>
  <mergeCells count="7">
    <mergeCell ref="A1:E1"/>
    <mergeCell ref="A17:E17"/>
    <mergeCell ref="A2:E2"/>
    <mergeCell ref="A14:E14"/>
    <mergeCell ref="A15:E15"/>
    <mergeCell ref="A13:E13"/>
    <mergeCell ref="A16:E16"/>
  </mergeCells>
  <printOptions horizontalCentered="1"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tabSelected="1" topLeftCell="A7" workbookViewId="0">
      <selection activeCell="A18" sqref="A18"/>
    </sheetView>
  </sheetViews>
  <sheetFormatPr defaultRowHeight="14.5" x14ac:dyDescent="0.35"/>
  <cols>
    <col min="1" max="1" width="28.1796875" customWidth="1"/>
    <col min="3" max="3" width="8.7265625" customWidth="1"/>
  </cols>
  <sheetData>
    <row r="1" spans="1:7" ht="21" x14ac:dyDescent="0.5">
      <c r="A1" s="59" t="s">
        <v>30</v>
      </c>
      <c r="B1" s="59"/>
      <c r="C1" s="59"/>
      <c r="D1" s="59"/>
      <c r="E1" s="59"/>
    </row>
    <row r="2" spans="1:7" ht="25" customHeight="1" x14ac:dyDescent="0.35">
      <c r="A2" s="64" t="s">
        <v>43</v>
      </c>
      <c r="B2" s="64"/>
      <c r="C2" s="64"/>
      <c r="D2" s="64"/>
      <c r="E2" s="64"/>
      <c r="F2" s="57"/>
    </row>
    <row r="3" spans="1:7" ht="59" x14ac:dyDescent="0.45">
      <c r="A3" s="38"/>
      <c r="B3" s="65" t="s">
        <v>35</v>
      </c>
      <c r="C3" s="65" t="s">
        <v>36</v>
      </c>
      <c r="D3" s="66" t="s">
        <v>33</v>
      </c>
      <c r="E3" s="66" t="s">
        <v>20</v>
      </c>
      <c r="F3" s="37"/>
      <c r="G3" s="37"/>
    </row>
    <row r="4" spans="1:7" x14ac:dyDescent="0.35">
      <c r="A4" s="52" t="s">
        <v>28</v>
      </c>
      <c r="B4" s="36"/>
      <c r="C4" s="36"/>
      <c r="D4" s="37"/>
      <c r="E4" s="37"/>
      <c r="F4" s="37"/>
      <c r="G4" s="37"/>
    </row>
    <row r="5" spans="1:7" x14ac:dyDescent="0.35">
      <c r="A5" s="55" t="s">
        <v>25</v>
      </c>
      <c r="B5" s="67">
        <f>+'2023'!C69</f>
        <v>34.060606060606062</v>
      </c>
      <c r="C5" s="67">
        <f>+'2023'!D69</f>
        <v>108.09090909090909</v>
      </c>
      <c r="D5" s="67">
        <f>+B5+C5</f>
        <v>142.15151515151516</v>
      </c>
      <c r="E5" s="67">
        <f>+'2023'!E69</f>
        <v>77</v>
      </c>
      <c r="F5" s="39"/>
      <c r="G5" s="39"/>
    </row>
    <row r="6" spans="1:7" x14ac:dyDescent="0.35">
      <c r="B6" s="62"/>
      <c r="C6" s="62"/>
      <c r="D6" s="62"/>
      <c r="E6" s="62"/>
      <c r="F6" s="39"/>
      <c r="G6" s="39"/>
    </row>
    <row r="7" spans="1:7" x14ac:dyDescent="0.35">
      <c r="A7" s="53" t="s">
        <v>37</v>
      </c>
      <c r="B7" s="62"/>
      <c r="C7" s="62"/>
      <c r="D7" s="62"/>
      <c r="E7" s="62"/>
      <c r="F7" s="39"/>
      <c r="G7" s="39"/>
    </row>
    <row r="8" spans="1:7" x14ac:dyDescent="0.35">
      <c r="A8" s="55" t="s">
        <v>32</v>
      </c>
      <c r="B8" s="67">
        <f>(SUM('2023'!C3:C20)+SUM('2024'!C56:C68))/(COUNT('2023'!C3:C20)+COUNT('2024'!C56:C68))</f>
        <v>40.6</v>
      </c>
      <c r="C8" s="67">
        <f>(SUM('2023'!D3:D20)+SUM('2024'!D56:D68))/(COUNT('2023'!D3:D20)+COUNT('2024'!D56:D68))</f>
        <v>167.45</v>
      </c>
      <c r="D8" s="67">
        <f>+B8+C8</f>
        <v>208.04999999999998</v>
      </c>
      <c r="E8" s="67">
        <f>(SUM('2023'!E3:E20)+SUM('2024'!E56:E68))/(COUNT('2023'!E3:E20)+COUNT('2024'!E56:E68))</f>
        <v>167.25</v>
      </c>
    </row>
    <row r="9" spans="1:7" x14ac:dyDescent="0.35">
      <c r="A9" s="55" t="s">
        <v>40</v>
      </c>
      <c r="B9" s="68">
        <f>(+B8-B5)/B5</f>
        <v>0.19199288256227756</v>
      </c>
      <c r="C9" s="68">
        <f t="shared" ref="C9:E9" si="0">(+C8-C5)/C5</f>
        <v>0.54915895710681228</v>
      </c>
      <c r="D9" s="68">
        <f t="shared" si="0"/>
        <v>0.4635791942016626</v>
      </c>
      <c r="E9" s="68">
        <f t="shared" si="0"/>
        <v>1.1720779220779221</v>
      </c>
    </row>
    <row r="10" spans="1:7" x14ac:dyDescent="0.35">
      <c r="A10" s="23"/>
      <c r="B10" s="61"/>
      <c r="C10" s="61"/>
      <c r="D10" s="61"/>
      <c r="E10" s="61"/>
    </row>
    <row r="11" spans="1:7" x14ac:dyDescent="0.35">
      <c r="A11" s="23"/>
      <c r="B11" s="61"/>
      <c r="C11" s="61"/>
      <c r="D11" s="61"/>
      <c r="E11" s="61"/>
    </row>
    <row r="13" spans="1:7" x14ac:dyDescent="0.35">
      <c r="A13" s="23" t="s">
        <v>29</v>
      </c>
    </row>
    <row r="14" spans="1:7" ht="45" customHeight="1" x14ac:dyDescent="0.35">
      <c r="A14" s="56" t="s">
        <v>31</v>
      </c>
      <c r="B14" s="56"/>
      <c r="C14" s="56"/>
      <c r="D14" s="56"/>
      <c r="E14" s="56"/>
    </row>
    <row r="15" spans="1:7" ht="47" customHeight="1" x14ac:dyDescent="0.35">
      <c r="A15" s="54" t="s">
        <v>39</v>
      </c>
      <c r="B15" s="54"/>
      <c r="C15" s="54"/>
      <c r="D15" s="54"/>
      <c r="E15" s="54"/>
    </row>
    <row r="16" spans="1:7" ht="35" customHeight="1" x14ac:dyDescent="0.35">
      <c r="A16" s="54" t="s">
        <v>44</v>
      </c>
      <c r="B16" s="54"/>
      <c r="C16" s="54"/>
      <c r="D16" s="54"/>
      <c r="E16" s="54"/>
    </row>
    <row r="17" spans="1:5" ht="32" customHeight="1" x14ac:dyDescent="0.35">
      <c r="A17" s="54" t="s">
        <v>45</v>
      </c>
      <c r="B17" s="54"/>
      <c r="C17" s="54"/>
      <c r="D17" s="54"/>
      <c r="E17" s="54"/>
    </row>
  </sheetData>
  <mergeCells count="6">
    <mergeCell ref="A17:E17"/>
    <mergeCell ref="A1:E1"/>
    <mergeCell ref="A2:E2"/>
    <mergeCell ref="A14:E14"/>
    <mergeCell ref="A15:E15"/>
    <mergeCell ref="A16:E16"/>
  </mergeCells>
  <printOptions horizontalCentered="1"/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2024</vt:lpstr>
      <vt:lpstr>2023</vt:lpstr>
      <vt:lpstr>Summary</vt:lpstr>
      <vt:lpstr>Summary (2)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cp:lastPrinted>2024-03-13T17:40:09Z</cp:lastPrinted>
  <dcterms:created xsi:type="dcterms:W3CDTF">2024-01-10T00:17:30Z</dcterms:created>
  <dcterms:modified xsi:type="dcterms:W3CDTF">2024-03-13T17:43:01Z</dcterms:modified>
</cp:coreProperties>
</file>